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mp" ContentType="image/bitmap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3 - Výrobky" sheetId="2" r:id="rId2"/>
    <sheet name="SO01.4h - Technologie str..." sheetId="3" r:id="rId3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'01.3 - Výrobky'!$C$125:$K$129</definedName>
    <definedName name="_xlnm.Print_Area" localSheetId="1">'01.3 - Výrobky'!$C$4:$J$76,'01.3 - Výrobky'!$C$82:$J$103,'01.3 - Výrobky'!$C$109:$K$129</definedName>
    <definedName name="_xlnm.Print_Titles" localSheetId="1">'01.3 - Výrobky'!$125:$125</definedName>
    <definedName name="_xlnm._FilterDatabase" localSheetId="2" hidden="1">'SO01.4h - Technologie str...'!$C$126:$K$162</definedName>
    <definedName name="_xlnm.Print_Area" localSheetId="2">'SO01.4h - Technologie str...'!$C$4:$J$76,'SO01.4h - Technologie str...'!$C$82:$J$104,'SO01.4h - Technologie str...'!$C$110:$K$162</definedName>
    <definedName name="_xlnm.Print_Titles" localSheetId="2">'SO01.4h - Technologie str...'!$126:$126</definedName>
  </definedNames>
  <calcPr/>
</workbook>
</file>

<file path=xl/calcChain.xml><?xml version="1.0" encoding="utf-8"?>
<calcChain xmlns="http://schemas.openxmlformats.org/spreadsheetml/2006/main">
  <c i="3" l="1" r="J41"/>
  <c r="J40"/>
  <c i="1" r="AY99"/>
  <c i="3" r="J39"/>
  <c i="1" r="AX99"/>
  <c i="3"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6"/>
  <c r="J95"/>
  <c r="F95"/>
  <c r="F93"/>
  <c r="E91"/>
  <c r="J22"/>
  <c r="E22"/>
  <c r="F124"/>
  <c r="J21"/>
  <c r="J16"/>
  <c r="J93"/>
  <c r="E7"/>
  <c r="E113"/>
  <c i="2" r="J41"/>
  <c r="J40"/>
  <c i="1" r="AY97"/>
  <c i="2" r="J39"/>
  <c i="1" r="AX97"/>
  <c i="2" r="BI129"/>
  <c r="BH129"/>
  <c r="BG129"/>
  <c r="BF129"/>
  <c r="T129"/>
  <c r="T128"/>
  <c r="T127"/>
  <c r="T126"/>
  <c r="R129"/>
  <c r="R128"/>
  <c r="R127"/>
  <c r="R126"/>
  <c r="P129"/>
  <c r="P128"/>
  <c r="P127"/>
  <c r="P126"/>
  <c i="1" r="AU97"/>
  <c i="2" r="J123"/>
  <c r="J122"/>
  <c r="F122"/>
  <c r="F120"/>
  <c r="E118"/>
  <c r="J96"/>
  <c r="J95"/>
  <c r="F95"/>
  <c r="F93"/>
  <c r="E91"/>
  <c r="J22"/>
  <c r="E22"/>
  <c r="F123"/>
  <c r="J21"/>
  <c r="J16"/>
  <c r="J120"/>
  <c r="E7"/>
  <c r="E112"/>
  <c i="1" r="L90"/>
  <c r="AM90"/>
  <c r="AM89"/>
  <c r="L89"/>
  <c r="AM87"/>
  <c r="L87"/>
  <c r="L85"/>
  <c r="L84"/>
  <c i="2" r="F38"/>
  <c i="3" r="BK132"/>
  <c r="J141"/>
  <c r="BK130"/>
  <c r="J131"/>
  <c r="BK135"/>
  <c r="BK148"/>
  <c r="BK146"/>
  <c i="1" r="AS96"/>
  <c i="2" r="J38"/>
  <c i="3" r="J138"/>
  <c r="J162"/>
  <c r="J137"/>
  <c r="J148"/>
  <c r="J157"/>
  <c r="J135"/>
  <c r="J143"/>
  <c i="1" r="AS98"/>
  <c i="2" r="F40"/>
  <c i="1" r="BC97"/>
  <c r="BC96"/>
  <c r="AY96"/>
  <c i="3" r="J156"/>
  <c r="J133"/>
  <c r="BK147"/>
  <c r="BK137"/>
  <c r="BK136"/>
  <c i="2" r="F39"/>
  <c i="3" r="J146"/>
  <c r="BK155"/>
  <c r="J155"/>
  <c r="J154"/>
  <c r="BK133"/>
  <c r="BK162"/>
  <c r="J132"/>
  <c r="BK153"/>
  <c i="2" r="BK129"/>
  <c i="3" r="J158"/>
  <c r="J149"/>
  <c r="BK141"/>
  <c r="BK143"/>
  <c r="BK151"/>
  <c r="BK156"/>
  <c r="J140"/>
  <c r="J161"/>
  <c r="BK131"/>
  <c i="2" r="J129"/>
  <c i="3" r="J153"/>
  <c r="J147"/>
  <c r="BK159"/>
  <c r="BK145"/>
  <c r="J151"/>
  <c r="BK149"/>
  <c r="J159"/>
  <c r="BK157"/>
  <c i="2" r="F41"/>
  <c i="3" r="J136"/>
  <c r="BK158"/>
  <c r="BK161"/>
  <c r="J145"/>
  <c r="BK138"/>
  <c r="BK154"/>
  <c r="J130"/>
  <c r="BK140"/>
  <c i="1" r="AU96"/>
  <c i="3" l="1" r="BK129"/>
  <c r="BK128"/>
  <c r="J128"/>
  <c r="J101"/>
  <c r="P160"/>
  <c r="T129"/>
  <c r="BK160"/>
  <c r="J160"/>
  <c r="J103"/>
  <c r="R129"/>
  <c r="R128"/>
  <c r="R127"/>
  <c r="R160"/>
  <c r="P129"/>
  <c r="P128"/>
  <c r="P127"/>
  <c i="1" r="AU99"/>
  <c i="3" r="T160"/>
  <c i="2" r="BK128"/>
  <c r="J128"/>
  <c r="J102"/>
  <c i="3" r="F96"/>
  <c r="BE135"/>
  <c r="BE137"/>
  <c r="BE141"/>
  <c r="BE149"/>
  <c r="BE161"/>
  <c r="BE162"/>
  <c r="J121"/>
  <c r="BE133"/>
  <c r="BE143"/>
  <c r="E85"/>
  <c r="BE132"/>
  <c r="BE136"/>
  <c r="BE147"/>
  <c r="BE151"/>
  <c r="BE154"/>
  <c r="BE155"/>
  <c r="BE156"/>
  <c r="BE157"/>
  <c r="BE146"/>
  <c r="BE158"/>
  <c r="BE159"/>
  <c r="BE138"/>
  <c r="BE148"/>
  <c r="BE153"/>
  <c r="BE130"/>
  <c r="BE131"/>
  <c r="BE140"/>
  <c r="BE145"/>
  <c i="1" r="AW97"/>
  <c r="BA97"/>
  <c r="BB97"/>
  <c i="2" r="E85"/>
  <c r="J93"/>
  <c r="F96"/>
  <c r="BE129"/>
  <c i="1" r="BD97"/>
  <c r="AU98"/>
  <c i="2" r="J37"/>
  <c i="1" r="AV97"/>
  <c i="3" r="F40"/>
  <c i="1" r="BC99"/>
  <c r="BC98"/>
  <c r="AY98"/>
  <c r="BD96"/>
  <c i="3" r="J38"/>
  <c i="1" r="AW99"/>
  <c i="3" r="F39"/>
  <c i="1" r="BB99"/>
  <c r="BB98"/>
  <c r="AX98"/>
  <c r="BB96"/>
  <c r="AX96"/>
  <c i="3" r="F41"/>
  <c i="1" r="BD99"/>
  <c r="BD98"/>
  <c r="AS95"/>
  <c r="AS94"/>
  <c i="3" r="F38"/>
  <c i="1" r="BA99"/>
  <c r="BA98"/>
  <c r="AW98"/>
  <c r="BA96"/>
  <c r="AW96"/>
  <c i="3" l="1" r="T128"/>
  <c r="T127"/>
  <c r="J129"/>
  <c r="J102"/>
  <c r="BK127"/>
  <c r="J127"/>
  <c r="J100"/>
  <c i="2" r="BK127"/>
  <c r="J127"/>
  <c r="J101"/>
  <c i="1" r="AT97"/>
  <c i="3" r="J37"/>
  <c i="1" r="AV99"/>
  <c r="AT99"/>
  <c r="AU95"/>
  <c r="AU94"/>
  <c r="BD95"/>
  <c r="BD94"/>
  <c r="W33"/>
  <c r="BB95"/>
  <c r="AX95"/>
  <c i="3" r="F37"/>
  <c i="1" r="AZ99"/>
  <c r="AZ98"/>
  <c r="AV98"/>
  <c r="AT98"/>
  <c i="2" r="F37"/>
  <c i="1" r="AZ97"/>
  <c r="AZ96"/>
  <c r="AV96"/>
  <c r="AT96"/>
  <c r="BA95"/>
  <c r="AW95"/>
  <c r="BC95"/>
  <c r="AY95"/>
  <c i="2" l="1" r="BK126"/>
  <c r="J126"/>
  <c i="3" r="J34"/>
  <c i="1" r="AG99"/>
  <c r="AG98"/>
  <c i="2" r="J34"/>
  <c i="1" r="AG97"/>
  <c r="AG96"/>
  <c r="AG95"/>
  <c r="AG94"/>
  <c r="AK26"/>
  <c r="BC94"/>
  <c r="AY94"/>
  <c r="BA94"/>
  <c r="W30"/>
  <c r="BB94"/>
  <c r="W31"/>
  <c r="AZ95"/>
  <c r="AV95"/>
  <c r="AT95"/>
  <c r="AN95"/>
  <c l="1" r="AN97"/>
  <c i="3" r="J43"/>
  <c i="1" r="AN96"/>
  <c i="2" r="J100"/>
  <c r="J43"/>
  <c i="1" r="AN99"/>
  <c r="AN98"/>
  <c r="AW94"/>
  <c r="AK30"/>
  <c r="AZ94"/>
  <c r="W29"/>
  <c r="W32"/>
  <c r="AX94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<sst xmlns="http://schemas.openxmlformats.org/spreadsheetml/2006/main">
  <si>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</si>
  <si>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</si>
  <si>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</si>
  <si>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</si>
  <si>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</si>
  <si>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{3c62d65b-73d2-479d-b985-c2ad34b33c11}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</si>
  <si>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</si>
  <si>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</si>
  <si>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</si>
  <si>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</si>
  <si>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</si>
  <si>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</si>
  <si>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</si>
  <si>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</si>
  <si>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24MT041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</si>
  <si>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</si>
  <si>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</si>
  <si>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domu U Rytířů</t>
  </si>
  <si>
    <t>KSO:</t>
  </si>
  <si>
    <t>CC-CZ:</t>
  </si>
  <si>
    <t>Místo:</t>
  </si>
  <si>
    <t>Smetanovo náměstí 110, Litomyšl, 570 01</t>
  </si>
  <si>
    <t>Datum:</t>
  </si>
  <si>
    <t>17. 6. 2024</t>
  </si>
  <si>
    <t>Zadavatel:</t>
  </si>
  <si>
    <t>IČ:</t>
  </si>
  <si>
    <t>002 76 944</t>
  </si>
  <si>
    <t>Město Litomyšl</t>
  </si>
  <si>
    <t>DIČ:</t>
  </si>
  <si>
    <t>CZ00276944</t>
  </si>
  <si>
    <t>Uchazeč:</t>
  </si>
  <si>
    <t>Vyplň údaj</t>
  </si>
  <si>
    <t>Projektant:</t>
  </si>
  <si>
    <t>277 38 027</t>
  </si>
  <si>
    <t>Kuba &amp; Pilař architekti s.r.o.</t>
  </si>
  <si>
    <t>CZ27738027</t>
  </si>
  <si>
    <t>True</t>
  </si>
  <si>
    <t>Zpracovatel:</t>
  </si>
  <si>
    <t>253 33 046</t>
  </si>
  <si>
    <t>STAGA stavební agentura s.r.o.</t>
  </si>
  <si>
    <t>CZ25333046</t>
  </si>
  <si>
    <t>Poznámka:</t>
  </si>
  <si>
    <t>Rozpočet slouží pouze a výhradně pro výběr zhotovitele, nikoliv jako výrobní. Množství v položkách je předpokládané a řídí se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Položky označeny D+M jsou kalkulovány včetně přesunu hmot.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</si>
  <si>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</si>
  <si>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</si>
  <si>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</si>
  <si>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</si>
  <si>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</si>
  <si>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</si>
  <si>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</si>
  <si>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</si>
  <si>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</si>
  <si>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</si>
  <si>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</si>
  <si>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</si>
  <si>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</si>
  <si>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</si>
  <si>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</si>
  <si>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</si>
  <si>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</si>
  <si>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</si>
  <si>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</si>
  <si>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</si>
  <si>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</si>
  <si>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</si>
  <si>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</si>
  <si>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</si>
  <si>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</si>
  <si>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</si>
  <si>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</si>
  <si>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</si>
  <si>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</si>
  <si>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</si>
  <si>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</si>
  <si>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</si>
  <si>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</si>
  <si>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</si>
  <si>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</si>
  <si>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</si>
  <si>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</si>
  <si>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</si>
  <si>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</si>
  <si>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</si>
  <si>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</si>
  <si>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</si>
  <si>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</si>
  <si>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</si>
  <si>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NN</t>
  </si>
  <si>
    <t>Nezpůsobilé náklady</t>
  </si>
  <si>
    <t>STA</t>
  </si>
  <si>
    <t>1</t>
  </si>
  <si>
    <t>{198c446d-9a58-4c3e-ac39-a0623d46245d}</t>
  </si>
  <si>
    <t>2</t>
  </si>
  <si>
    <t>01</t>
  </si>
  <si>
    <t>Stavební část</t>
  </si>
  <si>
    <t>Soupis</t>
  </si>
  <si>
    <t>{cbc8ba7b-c035-4cf4-a261-459465c3b55c}</t>
  </si>
  <si>
    <t>/</t>
  </si>
  <si>
    <t>01.3</t>
  </si>
  <si>
    <t>Výrobky</t>
  </si>
  <si>
    <t>3</t>
  </si>
  <si>
    <t>{84dd602f-b20c-4851-9aaf-9fe3f30362d3}</t>
  </si>
  <si>
    <t>02</t>
  </si>
  <si>
    <t>Profesní část</t>
  </si>
  <si>
    <t>{815537b2-3b0e-4598-88b6-8bfba2e2d6b2}</t>
  </si>
  <si>
    <t>SO01.4h</t>
  </si>
  <si>
    <t>Technologie stravování - kavárna</t>
  </si>
  <si>
    <t>{083c0b23-9de6-455d-a0af-2dfe022ea4c7}</t>
  </si>
  <si>
    <t>KRYCÍ LIST SOUPISU PRACÍ</t>
  </si>
  <si>
    <t>Objekt:</t>
  </si>
  <si>
    <t>NN - Nezpůsobilé náklady</t>
  </si>
  <si>
    <t>Soupis:</t>
  </si>
  <si>
    <t>01 - Stavební část</t>
  </si>
  <si>
    <t>Úroveň 3:</t>
  </si>
  <si>
    <t>01.3 - Výrobky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</si>
  <si>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</si>
  <si>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</si>
  <si>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</si>
  <si>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</si>
  <si>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</si>
  <si>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</si>
  <si>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</si>
  <si>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</si>
  <si>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</si>
  <si>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</si>
  <si>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</si>
  <si>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</si>
  <si>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</si>
  <si>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</si>
  <si>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</si>
  <si>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</si>
  <si>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</si>
  <si>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</si>
  <si>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</si>
  <si>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</si>
  <si>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</si>
  <si>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</si>
  <si>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</si>
  <si>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</si>
  <si>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</si>
  <si>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K</t>
  </si>
  <si>
    <t>766000T101</t>
  </si>
  <si>
    <t>D+M T101 kavárenský pult 7180x1150 mm vč. příslušenství, doplňků a povrchové úpravy (dle PD)</t>
  </si>
  <si>
    <t>soubor</t>
  </si>
  <si>
    <t>16</t>
  </si>
  <si>
    <t>1274777404</t>
  </si>
  <si>
    <t>02 - Profesní část</t>
  </si>
  <si>
    <t>SO01.4h - Technologie stravování - kavárna</t>
  </si>
  <si>
    <t>OST - Ostatní</t>
  </si>
  <si>
    <t xml:space="preserve">    TS01 - KAVÁRNA - m.č.04</t>
  </si>
  <si>
    <t xml:space="preserve">    TS03 - Ostatní náklady</t>
  </si>
  <si>
    <t>OST</t>
  </si>
  <si>
    <t>Ostatní</t>
  </si>
  <si>
    <t>4</t>
  </si>
  <si>
    <t>TS01</t>
  </si>
  <si>
    <t>KAVÁRNA - m.č.04</t>
  </si>
  <si>
    <t>K293</t>
  </si>
  <si>
    <t>Pracovní stůl barový stůl, nerez rozměr 1815x700x900mm, bez lemu</t>
  </si>
  <si>
    <t>kus</t>
  </si>
  <si>
    <t>512</t>
  </si>
  <si>
    <t>414908792</t>
  </si>
  <si>
    <t>K294</t>
  </si>
  <si>
    <t>El.pokladna el.příkon 0,1 kW/ 230 V</t>
  </si>
  <si>
    <t>1097341110</t>
  </si>
  <si>
    <t>K295</t>
  </si>
  <si>
    <t>El.chladnička podstolová 130 litrů profi nerezové opláštění, vnitřní prostor bílý počet polic 2, vnitřní rozměr 515x415mm venkovní chlazení, zámek dveří provozní teplota -2°C až +8°C rozměr 600x585x855mm el.příkon 0,15 kW/ 230 V</t>
  </si>
  <si>
    <t>536134067</t>
  </si>
  <si>
    <t>K296</t>
  </si>
  <si>
    <t>Pracovní stůl s umyvadlem a dřezem, nerez 3 sekce celkový rozměr 2700x600x900mm, bez lemu</t>
  </si>
  <si>
    <t>-552855067</t>
  </si>
  <si>
    <t>P</t>
  </si>
  <si>
    <t>Poznámka k položce:_x000d_
v pravé sekci:_x000d_
1x dřez lisovaný 290x400x200mm - umyvadlo_x000d_
1x dřez lisovaný 400x400x250mm - dřez_x000d_
Pod dřezem skříňka s dvoukřídlovými dvířky a vestavný koš</t>
  </si>
  <si>
    <t>5</t>
  </si>
  <si>
    <t>K297</t>
  </si>
  <si>
    <t>Sokl nerez v lící stolu rozměr 2000x100mm</t>
  </si>
  <si>
    <t>-1191247857</t>
  </si>
  <si>
    <t>6</t>
  </si>
  <si>
    <t>K298</t>
  </si>
  <si>
    <t>Dřezové stojánkové baterie na TV+SV</t>
  </si>
  <si>
    <t>-1367328842</t>
  </si>
  <si>
    <t>7</t>
  </si>
  <si>
    <t>K299</t>
  </si>
  <si>
    <t>Dávkovač tekutího mýdla vestavný</t>
  </si>
  <si>
    <t>1863570678</t>
  </si>
  <si>
    <t>8</t>
  </si>
  <si>
    <t>K300</t>
  </si>
  <si>
    <t>El.myčka podstolová, sklo, příbory, nádobí, dvouplášťová rozměr koše 400x400mm, výška dveří 305mm časy mytí 90/ 120/ 180 sekund lisovaná vana a vodící lišty ramena nerez mycí 2x + oplachová 2x spotřeba vody na mycí cyklus 2 litry</t>
  </si>
  <si>
    <t>-1999647609</t>
  </si>
  <si>
    <t>Poznámka k položce:_x000d_
prostředku_x000d_
prémiový oplachovací systém_x000d_
vestavěné odpadové čerpadlo_x000d_
automatické čištění myčky_x000d_
rozměr 483x550x700mm_x000d_
el.příkon 3,03 kW/ 230 V_x000d_
_x000d_
Příslušenství v ceně myčky:_x000d_
mycí koš na sklo 2 ks_x000d_
držák na 12 ks podšálků_x000d_
košík na příbory 1 ks</t>
  </si>
  <si>
    <t>9</t>
  </si>
  <si>
    <t>K301</t>
  </si>
  <si>
    <t>El.výrobník kalíškového ledu chlazení vzduchem A max.výkon za 24 hodin 31 kg ledu kapacita zásobnníku 9 kg zabudováno odpadové čerpadlo rozměr 387x465x687mm el.příkon 0,29 kW/ 230 V</t>
  </si>
  <si>
    <t>158076195</t>
  </si>
  <si>
    <t>10</t>
  </si>
  <si>
    <t>K302</t>
  </si>
  <si>
    <t>El.lis na citrusy odstředivé odšťavňování - 1400 ot/ min pevná konstrukce z Al slitiny a nerezu přítlačný automatický pákový systém rozměr 200x220x330mm el.příkon 0,35 kW/ 230 V</t>
  </si>
  <si>
    <t>1939611740</t>
  </si>
  <si>
    <t>Poznámka k položce:_x000d_
Doplňkové příslušenství:_x000d_
Nádoba náhradní objem 2 litry</t>
  </si>
  <si>
    <t>11</t>
  </si>
  <si>
    <t>K303</t>
  </si>
  <si>
    <t>El.barový mixér s regulací otáček základní nádoba objem 1,4 litry plynulá regulace otáček od 1500 do 20000 ot./min. ovládání mechanické s LCD displejem rozměr 210x216x457mm el.příkon 2,6 kW/ 230 V</t>
  </si>
  <si>
    <t>-1202782147</t>
  </si>
  <si>
    <t>K304</t>
  </si>
  <si>
    <t>Pracovní stůl, nerez 2 sekce celkový rozměr 1840x700x900mm, bez lemu</t>
  </si>
  <si>
    <t>1609602049</t>
  </si>
  <si>
    <t>13</t>
  </si>
  <si>
    <t>K305</t>
  </si>
  <si>
    <t>Sokl nerez v líci stolu rozměr 590x100mm</t>
  </si>
  <si>
    <t>1136424349</t>
  </si>
  <si>
    <t>14</t>
  </si>
  <si>
    <t>K306</t>
  </si>
  <si>
    <t>El.chladnička podstolová 130 litrů, profi nerezové opláštění, vnitřní bílý prostor počet polic 2, vnitřní rozměr 515x415mm ventilované chlazení, zámek dveří provozní teplota -2°C až +8°C rozměr 600x585x855mm el.příkon 0,15 kW/ 230 V</t>
  </si>
  <si>
    <t>-1081619486</t>
  </si>
  <si>
    <t>15</t>
  </si>
  <si>
    <t>K307</t>
  </si>
  <si>
    <t>El.mraznička podstolová 120 litrů, profi nerezové opláštění, vnitřní bílý prostor počet polic 2, rozměr polic 490x370mm zámek dveří provozní teplota -24°C až -10°C rozměr 600x585x855mm el.příkon 0,15 kW/ 230 V</t>
  </si>
  <si>
    <t>390375833</t>
  </si>
  <si>
    <t>K308</t>
  </si>
  <si>
    <t>El.kávovar se dvěma bojlery 2 pákový provedení nerez/lak použitelná výška šálku 15 cm bojler voda a pára 10,5 litrů/ 2,5 kW bojler voda skupiny 0,8 litru/ 2 kW vývod horké vody 1, vývod páry 2 programování porcí v každé skupině</t>
  </si>
  <si>
    <t>215976569</t>
  </si>
  <si>
    <t>Poznámka k položce:_x000d_
displej s osvětlenou klávesnicí_x000d_
sklopná polička pro výdej malých šálků – 2 ks_x000d_
ohřev šálků, automatický čistící program_x000d_
skupin_x000d_
rozměr 750x600x590mm_x000d_
el.příkon 5 kW/ 400 V_x000d_
teplo předané do prostoru 1900 W</t>
  </si>
  <si>
    <t>17</t>
  </si>
  <si>
    <t>K309</t>
  </si>
  <si>
    <t>El.mlýnek na kávu kapacita násypky 1,4 kg kávy zásobník umleté kávy 300 g mlecí systém klasický otáčky mletí 1400 ot./ min. ploché uložení kamenů produkce do 4 kg nastavení porce 5,5 až 8,5 kg nastavení hrubosti porce mikrometrické</t>
  </si>
  <si>
    <t>-1847628231</t>
  </si>
  <si>
    <t>Poznámka k položce:_x000d_
dávkování, počítadlo porcí_x000d_
vestavěný presser (tamper)_x000d_
rozměr 230x370x600mm_x000d_
el.příkon 0,34 kW/ 230 V</t>
  </si>
  <si>
    <t>18</t>
  </si>
  <si>
    <t>K310</t>
  </si>
  <si>
    <t>Výrobník šlehačky</t>
  </si>
  <si>
    <t>742251370</t>
  </si>
  <si>
    <t>19</t>
  </si>
  <si>
    <t>K311</t>
  </si>
  <si>
    <t>Tamper stanice/ Zásuvka vyklepávací rozměr 230x300x110mm (zabudována do stolu pol.15a)</t>
  </si>
  <si>
    <t>-906182608</t>
  </si>
  <si>
    <t>20</t>
  </si>
  <si>
    <t>K312</t>
  </si>
  <si>
    <t>Tamper rukojeť kov/lak pr.40 x 70mm</t>
  </si>
  <si>
    <t>-125941023</t>
  </si>
  <si>
    <t>K313</t>
  </si>
  <si>
    <t>Tamper tlačka pr.58 x 13mm</t>
  </si>
  <si>
    <t>-993634025</t>
  </si>
  <si>
    <t>22</t>
  </si>
  <si>
    <t>K314</t>
  </si>
  <si>
    <t>Tamper tlačka pr.58 x 20mm</t>
  </si>
  <si>
    <t>-1579681072</t>
  </si>
  <si>
    <t>23</t>
  </si>
  <si>
    <t>K315</t>
  </si>
  <si>
    <t>El.změkčovač vody AZK 2 objem změkčovací pryskyřice 10 litrů rozměr 350x470x680mm el.příkon 0,01 kW/ 230 V (pro myčku, výrobník ledu a kávovar)</t>
  </si>
  <si>
    <t>-607027868</t>
  </si>
  <si>
    <t>24</t>
  </si>
  <si>
    <t>K316</t>
  </si>
  <si>
    <t>El.chladící vitrína cukrářská obslužná objem 420 litrů, ovládání elektronické nerezová ocel/ sklo 1 křídlové prosklenné dveře 4 skleněné police 452x510mm teplotní rozsah +2°C až +8°C vnitřní osvětlení LED rozměr 656x653x1892mm el.příkon 0,48 kW/ 230 V</t>
  </si>
  <si>
    <t>-876033515</t>
  </si>
  <si>
    <t>TS03</t>
  </si>
  <si>
    <t>Ostatní náklady</t>
  </si>
  <si>
    <t>25</t>
  </si>
  <si>
    <t>K318</t>
  </si>
  <si>
    <t>Montáž zařízení</t>
  </si>
  <si>
    <t>-361855849</t>
  </si>
  <si>
    <t>26</t>
  </si>
  <si>
    <t>K319</t>
  </si>
  <si>
    <t>Náklady na dopravu</t>
  </si>
  <si>
    <t>-1956982013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</si>
</sst>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bmp" /><Relationship Id="rId2" Type="http://schemas.openxmlformats.org/officeDocument/2006/relationships/image" Target="../media/image2.bmp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bmp" /><Relationship Id="rId2" Type="http://schemas.openxmlformats.org/officeDocument/2006/relationships/image" Target="../media/image5.bmp" /><Relationship Id="rId3" Type="http://schemas.openxmlformats.org/officeDocument/2006/relationships/image" Target="../media/image6.bmp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bmp" /><Relationship Id="rId2" Type="http://schemas.openxmlformats.org/officeDocument/2006/relationships/image" Target="../media/image9.bmp" /><Relationship Id="rId3" Type="http://schemas.openxmlformats.org/officeDocument/2006/relationships/image" Target="../media/image10.bmp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4</xdr:row>
      <xdr:rowOff>69215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82</xdr:row>
      <xdr:rowOff>82550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108</xdr:row>
      <xdr:rowOff>0</xdr:rowOff>
    </xdr:from>
    <xdr:to>
      <xdr:col>9</xdr:col>
      <xdr:colOff>1215390</xdr:colOff>
      <xdr:row>109</xdr:row>
      <xdr:rowOff>40005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109</xdr:row>
      <xdr:rowOff>0</xdr:rowOff>
    </xdr:from>
    <xdr:to>
      <xdr:col>9</xdr:col>
      <xdr:colOff>1215390</xdr:colOff>
      <xdr:row>110</xdr:row>
      <xdr:rowOff>40005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33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35</v>
      </c>
      <c r="AO17" s="19"/>
      <c r="AP17" s="19"/>
      <c r="AQ17" s="19"/>
      <c r="AR17" s="17"/>
      <c r="BE17" s="28"/>
      <c r="BS17" s="14" t="s">
        <v>36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38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40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59.25" customHeight="1">
      <c r="B23" s="18"/>
      <c r="C23" s="19"/>
      <c r="D23" s="19"/>
      <c r="E23" s="33" t="s">
        <v>42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47</v>
      </c>
      <c r="E29" s="44"/>
      <c r="F29" s="29" t="s">
        <v>48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50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51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53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54</v>
      </c>
      <c r="U35" s="51"/>
      <c r="V35" s="51"/>
      <c r="W35" s="51"/>
      <c r="X35" s="53" t="s">
        <v>55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58</v>
      </c>
      <c r="AI60" s="39"/>
      <c r="AJ60" s="39"/>
      <c r="AK60" s="39"/>
      <c r="AL60" s="39"/>
      <c r="AM60" s="61" t="s">
        <v>59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60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61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58</v>
      </c>
      <c r="AI75" s="39"/>
      <c r="AJ75" s="39"/>
      <c r="AK75" s="39"/>
      <c r="AL75" s="39"/>
      <c r="AM75" s="61" t="s">
        <v>59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62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24MT041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domu U Rytířů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Smetanovo náměstí 110, Litomyšl, 570 01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17. 6. 2024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Litomyšl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>Kuba &amp; Pilař architekti s.r.o.</v>
      </c>
      <c r="AN89" s="68"/>
      <c r="AO89" s="68"/>
      <c r="AP89" s="68"/>
      <c r="AQ89" s="37"/>
      <c r="AR89" s="41"/>
      <c r="AS89" s="78" t="s">
        <v>63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25.6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37</v>
      </c>
      <c r="AJ90" s="37"/>
      <c r="AK90" s="37"/>
      <c r="AL90" s="37"/>
      <c r="AM90" s="77" t="str">
        <f>IF(E20="","",E20)</f>
        <v>STAGA stavební agentura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64</v>
      </c>
      <c r="D92" s="91"/>
      <c r="E92" s="91"/>
      <c r="F92" s="91"/>
      <c r="G92" s="91"/>
      <c r="H92" s="92"/>
      <c r="I92" s="93" t="s">
        <v>65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66</v>
      </c>
      <c r="AH92" s="91"/>
      <c r="AI92" s="91"/>
      <c r="AJ92" s="91"/>
      <c r="AK92" s="91"/>
      <c r="AL92" s="91"/>
      <c r="AM92" s="91"/>
      <c r="AN92" s="93" t="s">
        <v>67</v>
      </c>
      <c r="AO92" s="91"/>
      <c r="AP92" s="95"/>
      <c r="AQ92" s="96" t="s">
        <v>68</v>
      </c>
      <c r="AR92" s="41"/>
      <c r="AS92" s="97" t="s">
        <v>69</v>
      </c>
      <c r="AT92" s="98" t="s">
        <v>70</v>
      </c>
      <c r="AU92" s="98" t="s">
        <v>71</v>
      </c>
      <c r="AV92" s="98" t="s">
        <v>72</v>
      </c>
      <c r="AW92" s="98" t="s">
        <v>73</v>
      </c>
      <c r="AX92" s="98" t="s">
        <v>74</v>
      </c>
      <c r="AY92" s="98" t="s">
        <v>75</v>
      </c>
      <c r="AZ92" s="98" t="s">
        <v>76</v>
      </c>
      <c r="BA92" s="98" t="s">
        <v>77</v>
      </c>
      <c r="BB92" s="98" t="s">
        <v>78</v>
      </c>
      <c r="BC92" s="98" t="s">
        <v>79</v>
      </c>
      <c r="BD92" s="99" t="s">
        <v>80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81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82</v>
      </c>
      <c r="BT94" s="114" t="s">
        <v>83</v>
      </c>
      <c r="BU94" s="115" t="s">
        <v>84</v>
      </c>
      <c r="BV94" s="114" t="s">
        <v>85</v>
      </c>
      <c r="BW94" s="114" t="s">
        <v>5</v>
      </c>
      <c r="BX94" s="114" t="s">
        <v>86</v>
      </c>
      <c r="CL94" s="114" t="s">
        <v>1</v>
      </c>
    </row>
    <row r="95" s="7" customFormat="1" ht="16.5" customHeight="1">
      <c r="A95" s="7"/>
      <c r="B95" s="116"/>
      <c r="C95" s="117"/>
      <c r="D95" s="118" t="s">
        <v>87</v>
      </c>
      <c r="E95" s="118"/>
      <c r="F95" s="118"/>
      <c r="G95" s="118"/>
      <c r="H95" s="118"/>
      <c r="I95" s="119"/>
      <c r="J95" s="118" t="s">
        <v>88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ROUND(AG96+AG98,2)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89</v>
      </c>
      <c r="AR95" s="123"/>
      <c r="AS95" s="124">
        <f>ROUND(AS96+AS98,2)</f>
        <v>0</v>
      </c>
      <c r="AT95" s="125">
        <f>ROUND(SUM(AV95:AW95),2)</f>
        <v>0</v>
      </c>
      <c r="AU95" s="126">
        <f>ROUND(AU96+AU98,5)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ROUND(AZ96+AZ98,2)</f>
        <v>0</v>
      </c>
      <c r="BA95" s="125">
        <f>ROUND(BA96+BA98,2)</f>
        <v>0</v>
      </c>
      <c r="BB95" s="125">
        <f>ROUND(BB96+BB98,2)</f>
        <v>0</v>
      </c>
      <c r="BC95" s="125">
        <f>ROUND(BC96+BC98,2)</f>
        <v>0</v>
      </c>
      <c r="BD95" s="127">
        <f>ROUND(BD96+BD98,2)</f>
        <v>0</v>
      </c>
      <c r="BE95" s="7"/>
      <c r="BS95" s="128" t="s">
        <v>82</v>
      </c>
      <c r="BT95" s="128" t="s">
        <v>90</v>
      </c>
      <c r="BU95" s="128" t="s">
        <v>84</v>
      </c>
      <c r="BV95" s="128" t="s">
        <v>85</v>
      </c>
      <c r="BW95" s="128" t="s">
        <v>91</v>
      </c>
      <c r="BX95" s="128" t="s">
        <v>5</v>
      </c>
      <c r="CL95" s="128" t="s">
        <v>1</v>
      </c>
      <c r="CM95" s="128" t="s">
        <v>92</v>
      </c>
    </row>
    <row r="96" s="4" customFormat="1" ht="16.5" customHeight="1">
      <c r="A96" s="4"/>
      <c r="B96" s="67"/>
      <c r="C96" s="129"/>
      <c r="D96" s="129"/>
      <c r="E96" s="130" t="s">
        <v>93</v>
      </c>
      <c r="F96" s="130"/>
      <c r="G96" s="130"/>
      <c r="H96" s="130"/>
      <c r="I96" s="130"/>
      <c r="J96" s="129"/>
      <c r="K96" s="130" t="s">
        <v>94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ROUND(AG97,2)</f>
        <v>0</v>
      </c>
      <c r="AH96" s="129"/>
      <c r="AI96" s="129"/>
      <c r="AJ96" s="129"/>
      <c r="AK96" s="129"/>
      <c r="AL96" s="129"/>
      <c r="AM96" s="129"/>
      <c r="AN96" s="132">
        <f>SUM(AG96,AT96)</f>
        <v>0</v>
      </c>
      <c r="AO96" s="129"/>
      <c r="AP96" s="129"/>
      <c r="AQ96" s="133" t="s">
        <v>95</v>
      </c>
      <c r="AR96" s="69"/>
      <c r="AS96" s="134">
        <f>ROUND(AS97,2)</f>
        <v>0</v>
      </c>
      <c r="AT96" s="135">
        <f>ROUND(SUM(AV96:AW96),2)</f>
        <v>0</v>
      </c>
      <c r="AU96" s="136">
        <f>ROUND(AU97,5)</f>
        <v>0</v>
      </c>
      <c r="AV96" s="135">
        <f>ROUND(AZ96*L29,2)</f>
        <v>0</v>
      </c>
      <c r="AW96" s="135">
        <f>ROUND(BA96*L30,2)</f>
        <v>0</v>
      </c>
      <c r="AX96" s="135">
        <f>ROUND(BB96*L29,2)</f>
        <v>0</v>
      </c>
      <c r="AY96" s="135">
        <f>ROUND(BC96*L30,2)</f>
        <v>0</v>
      </c>
      <c r="AZ96" s="135">
        <f>ROUND(AZ97,2)</f>
        <v>0</v>
      </c>
      <c r="BA96" s="135">
        <f>ROUND(BA97,2)</f>
        <v>0</v>
      </c>
      <c r="BB96" s="135">
        <f>ROUND(BB97,2)</f>
        <v>0</v>
      </c>
      <c r="BC96" s="135">
        <f>ROUND(BC97,2)</f>
        <v>0</v>
      </c>
      <c r="BD96" s="137">
        <f>ROUND(BD97,2)</f>
        <v>0</v>
      </c>
      <c r="BE96" s="4"/>
      <c r="BS96" s="138" t="s">
        <v>82</v>
      </c>
      <c r="BT96" s="138" t="s">
        <v>92</v>
      </c>
      <c r="BU96" s="138" t="s">
        <v>84</v>
      </c>
      <c r="BV96" s="138" t="s">
        <v>85</v>
      </c>
      <c r="BW96" s="138" t="s">
        <v>96</v>
      </c>
      <c r="BX96" s="138" t="s">
        <v>91</v>
      </c>
      <c r="CL96" s="138" t="s">
        <v>1</v>
      </c>
    </row>
    <row r="97" s="4" customFormat="1" ht="16.5" customHeight="1">
      <c r="A97" s="139" t="s">
        <v>97</v>
      </c>
      <c r="B97" s="67"/>
      <c r="C97" s="129"/>
      <c r="D97" s="129"/>
      <c r="E97" s="129"/>
      <c r="F97" s="130" t="s">
        <v>98</v>
      </c>
      <c r="G97" s="130"/>
      <c r="H97" s="130"/>
      <c r="I97" s="130"/>
      <c r="J97" s="130"/>
      <c r="K97" s="129"/>
      <c r="L97" s="130" t="s">
        <v>99</v>
      </c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2">
        <f>'01.3 - Výrobky'!J34</f>
        <v>0</v>
      </c>
      <c r="AH97" s="129"/>
      <c r="AI97" s="129"/>
      <c r="AJ97" s="129"/>
      <c r="AK97" s="129"/>
      <c r="AL97" s="129"/>
      <c r="AM97" s="129"/>
      <c r="AN97" s="132">
        <f>SUM(AG97,AT97)</f>
        <v>0</v>
      </c>
      <c r="AO97" s="129"/>
      <c r="AP97" s="129"/>
      <c r="AQ97" s="133" t="s">
        <v>95</v>
      </c>
      <c r="AR97" s="69"/>
      <c r="AS97" s="134">
        <v>0</v>
      </c>
      <c r="AT97" s="135">
        <f>ROUND(SUM(AV97:AW97),2)</f>
        <v>0</v>
      </c>
      <c r="AU97" s="136">
        <f>'01.3 - Výrobky'!P126</f>
        <v>0</v>
      </c>
      <c r="AV97" s="135">
        <f>'01.3 - Výrobky'!J37</f>
        <v>0</v>
      </c>
      <c r="AW97" s="135">
        <f>'01.3 - Výrobky'!J38</f>
        <v>0</v>
      </c>
      <c r="AX97" s="135">
        <f>'01.3 - Výrobky'!J39</f>
        <v>0</v>
      </c>
      <c r="AY97" s="135">
        <f>'01.3 - Výrobky'!J40</f>
        <v>0</v>
      </c>
      <c r="AZ97" s="135">
        <f>'01.3 - Výrobky'!F37</f>
        <v>0</v>
      </c>
      <c r="BA97" s="135">
        <f>'01.3 - Výrobky'!F38</f>
        <v>0</v>
      </c>
      <c r="BB97" s="135">
        <f>'01.3 - Výrobky'!F39</f>
        <v>0</v>
      </c>
      <c r="BC97" s="135">
        <f>'01.3 - Výrobky'!F40</f>
        <v>0</v>
      </c>
      <c r="BD97" s="137">
        <f>'01.3 - Výrobky'!F41</f>
        <v>0</v>
      </c>
      <c r="BE97" s="4"/>
      <c r="BT97" s="138" t="s">
        <v>100</v>
      </c>
      <c r="BV97" s="138" t="s">
        <v>85</v>
      </c>
      <c r="BW97" s="138" t="s">
        <v>101</v>
      </c>
      <c r="BX97" s="138" t="s">
        <v>96</v>
      </c>
      <c r="CL97" s="138" t="s">
        <v>1</v>
      </c>
    </row>
    <row r="98" s="4" customFormat="1" ht="16.5" customHeight="1">
      <c r="A98" s="4"/>
      <c r="B98" s="67"/>
      <c r="C98" s="129"/>
      <c r="D98" s="129"/>
      <c r="E98" s="130" t="s">
        <v>102</v>
      </c>
      <c r="F98" s="130"/>
      <c r="G98" s="130"/>
      <c r="H98" s="130"/>
      <c r="I98" s="130"/>
      <c r="J98" s="129"/>
      <c r="K98" s="130" t="s">
        <v>103</v>
      </c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1">
        <f>ROUND(AG99,2)</f>
        <v>0</v>
      </c>
      <c r="AH98" s="129"/>
      <c r="AI98" s="129"/>
      <c r="AJ98" s="129"/>
      <c r="AK98" s="129"/>
      <c r="AL98" s="129"/>
      <c r="AM98" s="129"/>
      <c r="AN98" s="132">
        <f>SUM(AG98,AT98)</f>
        <v>0</v>
      </c>
      <c r="AO98" s="129"/>
      <c r="AP98" s="129"/>
      <c r="AQ98" s="133" t="s">
        <v>95</v>
      </c>
      <c r="AR98" s="69"/>
      <c r="AS98" s="134">
        <f>ROUND(AS99,2)</f>
        <v>0</v>
      </c>
      <c r="AT98" s="135">
        <f>ROUND(SUM(AV98:AW98),2)</f>
        <v>0</v>
      </c>
      <c r="AU98" s="136">
        <f>ROUND(AU99,5)</f>
        <v>0</v>
      </c>
      <c r="AV98" s="135">
        <f>ROUND(AZ98*L29,2)</f>
        <v>0</v>
      </c>
      <c r="AW98" s="135">
        <f>ROUND(BA98*L30,2)</f>
        <v>0</v>
      </c>
      <c r="AX98" s="135">
        <f>ROUND(BB98*L29,2)</f>
        <v>0</v>
      </c>
      <c r="AY98" s="135">
        <f>ROUND(BC98*L30,2)</f>
        <v>0</v>
      </c>
      <c r="AZ98" s="135">
        <f>ROUND(AZ99,2)</f>
        <v>0</v>
      </c>
      <c r="BA98" s="135">
        <f>ROUND(BA99,2)</f>
        <v>0</v>
      </c>
      <c r="BB98" s="135">
        <f>ROUND(BB99,2)</f>
        <v>0</v>
      </c>
      <c r="BC98" s="135">
        <f>ROUND(BC99,2)</f>
        <v>0</v>
      </c>
      <c r="BD98" s="137">
        <f>ROUND(BD99,2)</f>
        <v>0</v>
      </c>
      <c r="BE98" s="4"/>
      <c r="BS98" s="138" t="s">
        <v>82</v>
      </c>
      <c r="BT98" s="138" t="s">
        <v>92</v>
      </c>
      <c r="BU98" s="138" t="s">
        <v>84</v>
      </c>
      <c r="BV98" s="138" t="s">
        <v>85</v>
      </c>
      <c r="BW98" s="138" t="s">
        <v>104</v>
      </c>
      <c r="BX98" s="138" t="s">
        <v>91</v>
      </c>
      <c r="CL98" s="138" t="s">
        <v>1</v>
      </c>
    </row>
    <row r="99" s="4" customFormat="1" ht="16.5" customHeight="1">
      <c r="A99" s="139" t="s">
        <v>97</v>
      </c>
      <c r="B99" s="67"/>
      <c r="C99" s="129"/>
      <c r="D99" s="129"/>
      <c r="E99" s="129"/>
      <c r="F99" s="130" t="s">
        <v>105</v>
      </c>
      <c r="G99" s="130"/>
      <c r="H99" s="130"/>
      <c r="I99" s="130"/>
      <c r="J99" s="130"/>
      <c r="K99" s="129"/>
      <c r="L99" s="130" t="s">
        <v>106</v>
      </c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2">
        <f>'SO01.4h - Technologie str...'!J34</f>
        <v>0</v>
      </c>
      <c r="AH99" s="129"/>
      <c r="AI99" s="129"/>
      <c r="AJ99" s="129"/>
      <c r="AK99" s="129"/>
      <c r="AL99" s="129"/>
      <c r="AM99" s="129"/>
      <c r="AN99" s="132">
        <f>SUM(AG99,AT99)</f>
        <v>0</v>
      </c>
      <c r="AO99" s="129"/>
      <c r="AP99" s="129"/>
      <c r="AQ99" s="133" t="s">
        <v>95</v>
      </c>
      <c r="AR99" s="69"/>
      <c r="AS99" s="140">
        <v>0</v>
      </c>
      <c r="AT99" s="141">
        <f>ROUND(SUM(AV99:AW99),2)</f>
        <v>0</v>
      </c>
      <c r="AU99" s="142">
        <f>'SO01.4h - Technologie str...'!P127</f>
        <v>0</v>
      </c>
      <c r="AV99" s="141">
        <f>'SO01.4h - Technologie str...'!J37</f>
        <v>0</v>
      </c>
      <c r="AW99" s="141">
        <f>'SO01.4h - Technologie str...'!J38</f>
        <v>0</v>
      </c>
      <c r="AX99" s="141">
        <f>'SO01.4h - Technologie str...'!J39</f>
        <v>0</v>
      </c>
      <c r="AY99" s="141">
        <f>'SO01.4h - Technologie str...'!J40</f>
        <v>0</v>
      </c>
      <c r="AZ99" s="141">
        <f>'SO01.4h - Technologie str...'!F37</f>
        <v>0</v>
      </c>
      <c r="BA99" s="141">
        <f>'SO01.4h - Technologie str...'!F38</f>
        <v>0</v>
      </c>
      <c r="BB99" s="141">
        <f>'SO01.4h - Technologie str...'!F39</f>
        <v>0</v>
      </c>
      <c r="BC99" s="141">
        <f>'SO01.4h - Technologie str...'!F40</f>
        <v>0</v>
      </c>
      <c r="BD99" s="143">
        <f>'SO01.4h - Technologie str...'!F41</f>
        <v>0</v>
      </c>
      <c r="BE99" s="4"/>
      <c r="BT99" s="138" t="s">
        <v>100</v>
      </c>
      <c r="BV99" s="138" t="s">
        <v>85</v>
      </c>
      <c r="BW99" s="138" t="s">
        <v>107</v>
      </c>
      <c r="BX99" s="138" t="s">
        <v>104</v>
      </c>
      <c r="CL99" s="138" t="s">
        <v>1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2jfltAFgrk1kraS7Sa9W6Z9aaNe0SKpC46MwAiQzISc+tbvz11W8VhNuPgJ8VPPYQLdh28OtLLeJ/W9cVJukTw==" hashValue="/uUt1kWIVs9WmmEi7Yz1jYnBRlc2WpvTJrhqV1eXKgirNNWncnV6CnPkmGcF9bsci9+uPHHRED6woMyKBXCKIA==" algorithmName="SHA-512" password="CC35"/>
  <mergeCells count="58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L97:AF97"/>
    <mergeCell ref="AN97:AP97"/>
    <mergeCell ref="F97:J97"/>
    <mergeCell ref="AG97:AM97"/>
    <mergeCell ref="AG98:AM98"/>
    <mergeCell ref="AN98:AP98"/>
    <mergeCell ref="E98:I98"/>
    <mergeCell ref="K98:AF98"/>
    <mergeCell ref="AN99:AP99"/>
    <mergeCell ref="AG99:AM99"/>
    <mergeCell ref="F99:J99"/>
    <mergeCell ref="L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7" location="'01.3 - Výrobky'!C2" display="/"/>
    <hyperlink ref="A99" location="'SO01.4h - Technologie st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92</v>
      </c>
    </row>
    <row r="4" s="1" customFormat="1" ht="24.96" customHeight="1">
      <c r="B4" s="17"/>
      <c r="D4" s="146" t="s">
        <v>108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Rekonstrukce domu U Rytířů</v>
      </c>
      <c r="F7" s="148"/>
      <c r="G7" s="148"/>
      <c r="H7" s="148"/>
      <c r="L7" s="17"/>
    </row>
    <row r="8">
      <c r="B8" s="17"/>
      <c r="D8" s="148" t="s">
        <v>109</v>
      </c>
      <c r="L8" s="17"/>
    </row>
    <row r="9" s="1" customFormat="1" ht="16.5" customHeight="1">
      <c r="B9" s="17"/>
      <c r="E9" s="149" t="s">
        <v>110</v>
      </c>
      <c r="F9" s="1"/>
      <c r="G9" s="1"/>
      <c r="H9" s="1"/>
      <c r="L9" s="17"/>
    </row>
    <row r="10" s="1" customFormat="1" ht="12" customHeight="1">
      <c r="B10" s="17"/>
      <c r="D10" s="148" t="s">
        <v>111</v>
      </c>
      <c r="L10" s="17"/>
    </row>
    <row r="11" s="2" customFormat="1" ht="16.5" customHeight="1">
      <c r="A11" s="35"/>
      <c r="B11" s="41"/>
      <c r="C11" s="35"/>
      <c r="D11" s="35"/>
      <c r="E11" s="150" t="s">
        <v>112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113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114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21</v>
      </c>
      <c r="G16" s="35"/>
      <c r="H16" s="35"/>
      <c r="I16" s="148" t="s">
        <v>22</v>
      </c>
      <c r="J16" s="152" t="str">
        <f>'Rekapitulace stavby'!AN8</f>
        <v>17. 6. 2024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26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27</v>
      </c>
      <c r="F19" s="35"/>
      <c r="G19" s="35"/>
      <c r="H19" s="35"/>
      <c r="I19" s="148" t="s">
        <v>28</v>
      </c>
      <c r="J19" s="138" t="s">
        <v>29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30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32</v>
      </c>
      <c r="E24" s="35"/>
      <c r="F24" s="35"/>
      <c r="G24" s="35"/>
      <c r="H24" s="35"/>
      <c r="I24" s="148" t="s">
        <v>25</v>
      </c>
      <c r="J24" s="138" t="s">
        <v>33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34</v>
      </c>
      <c r="F25" s="35"/>
      <c r="G25" s="35"/>
      <c r="H25" s="35"/>
      <c r="I25" s="148" t="s">
        <v>28</v>
      </c>
      <c r="J25" s="138" t="s">
        <v>35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37</v>
      </c>
      <c r="E27" s="35"/>
      <c r="F27" s="35"/>
      <c r="G27" s="35"/>
      <c r="H27" s="35"/>
      <c r="I27" s="148" t="s">
        <v>25</v>
      </c>
      <c r="J27" s="138" t="s">
        <v>38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39</v>
      </c>
      <c r="F28" s="35"/>
      <c r="G28" s="35"/>
      <c r="H28" s="35"/>
      <c r="I28" s="148" t="s">
        <v>28</v>
      </c>
      <c r="J28" s="138" t="s">
        <v>40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41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07.25" customHeight="1">
      <c r="A31" s="153"/>
      <c r="B31" s="154"/>
      <c r="C31" s="153"/>
      <c r="D31" s="153"/>
      <c r="E31" s="155" t="s">
        <v>42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43</v>
      </c>
      <c r="E34" s="35"/>
      <c r="F34" s="35"/>
      <c r="G34" s="35"/>
      <c r="H34" s="35"/>
      <c r="I34" s="35"/>
      <c r="J34" s="159">
        <f>ROUND(J126,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45</v>
      </c>
      <c r="G36" s="35"/>
      <c r="H36" s="35"/>
      <c r="I36" s="160" t="s">
        <v>44</v>
      </c>
      <c r="J36" s="160" t="s">
        <v>46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47</v>
      </c>
      <c r="E37" s="148" t="s">
        <v>48</v>
      </c>
      <c r="F37" s="161">
        <f>ROUND((SUM(BE126:BE129)),  2)</f>
        <v>0</v>
      </c>
      <c r="G37" s="35"/>
      <c r="H37" s="35"/>
      <c r="I37" s="162">
        <v>0.20999999999999999</v>
      </c>
      <c r="J37" s="161">
        <f>ROUND(((SUM(BE126:BE129))*I37),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49</v>
      </c>
      <c r="F38" s="161">
        <f>ROUND((SUM(BF126:BF129)),  2)</f>
        <v>0</v>
      </c>
      <c r="G38" s="35"/>
      <c r="H38" s="35"/>
      <c r="I38" s="162">
        <v>0.12</v>
      </c>
      <c r="J38" s="161">
        <f>ROUND(((SUM(BF126:BF129))*I38),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50</v>
      </c>
      <c r="F39" s="161">
        <f>ROUND((SUM(BG126:BG129)),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51</v>
      </c>
      <c r="F40" s="161">
        <f>ROUND((SUM(BH126:BH129)),  2)</f>
        <v>0</v>
      </c>
      <c r="G40" s="35"/>
      <c r="H40" s="35"/>
      <c r="I40" s="162">
        <v>0.12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52</v>
      </c>
      <c r="F41" s="161">
        <f>ROUND((SUM(BI126:BI129)),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53</v>
      </c>
      <c r="E43" s="165"/>
      <c r="F43" s="165"/>
      <c r="G43" s="166" t="s">
        <v>54</v>
      </c>
      <c r="H43" s="167" t="s">
        <v>55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56</v>
      </c>
      <c r="E50" s="171"/>
      <c r="F50" s="171"/>
      <c r="G50" s="170" t="s">
        <v>57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58</v>
      </c>
      <c r="E61" s="173"/>
      <c r="F61" s="174" t="s">
        <v>59</v>
      </c>
      <c r="G61" s="172" t="s">
        <v>58</v>
      </c>
      <c r="H61" s="173"/>
      <c r="I61" s="173"/>
      <c r="J61" s="175" t="s">
        <v>59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60</v>
      </c>
      <c r="E65" s="176"/>
      <c r="F65" s="176"/>
      <c r="G65" s="170" t="s">
        <v>61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58</v>
      </c>
      <c r="E76" s="173"/>
      <c r="F76" s="174" t="s">
        <v>59</v>
      </c>
      <c r="G76" s="172" t="s">
        <v>58</v>
      </c>
      <c r="H76" s="173"/>
      <c r="I76" s="173"/>
      <c r="J76" s="175" t="s">
        <v>59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Rekonstrukce domu U Rytířů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110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111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112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113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01.3 - Výrobky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>Smetanovo náměstí 110, Litomyšl, 570 01</v>
      </c>
      <c r="G93" s="37"/>
      <c r="H93" s="37"/>
      <c r="I93" s="29" t="s">
        <v>22</v>
      </c>
      <c r="J93" s="76" t="str">
        <f>IF(J16="","",J16)</f>
        <v>17. 6. 2024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25.65" customHeight="1">
      <c r="A95" s="35"/>
      <c r="B95" s="36"/>
      <c r="C95" s="29" t="s">
        <v>24</v>
      </c>
      <c r="D95" s="37"/>
      <c r="E95" s="37"/>
      <c r="F95" s="24" t="str">
        <f>E19</f>
        <v>Město Litomyšl</v>
      </c>
      <c r="G95" s="37"/>
      <c r="H95" s="37"/>
      <c r="I95" s="29" t="s">
        <v>32</v>
      </c>
      <c r="J95" s="33" t="str">
        <f>E25</f>
        <v>Kuba &amp; Pilař architekti s.r.o.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5.65" customHeight="1">
      <c r="A96" s="35"/>
      <c r="B96" s="36"/>
      <c r="C96" s="29" t="s">
        <v>30</v>
      </c>
      <c r="D96" s="37"/>
      <c r="E96" s="37"/>
      <c r="F96" s="24" t="str">
        <f>IF(E22="","",E22)</f>
        <v>Vyplň údaj</v>
      </c>
      <c r="G96" s="37"/>
      <c r="H96" s="37"/>
      <c r="I96" s="29" t="s">
        <v>37</v>
      </c>
      <c r="J96" s="33" t="str">
        <f>E28</f>
        <v>STAGA stavební agentura s.r.o.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116</v>
      </c>
      <c r="D98" s="184"/>
      <c r="E98" s="184"/>
      <c r="F98" s="184"/>
      <c r="G98" s="184"/>
      <c r="H98" s="184"/>
      <c r="I98" s="184"/>
      <c r="J98" s="185" t="s">
        <v>117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118</v>
      </c>
      <c r="D100" s="37"/>
      <c r="E100" s="37"/>
      <c r="F100" s="37"/>
      <c r="G100" s="37"/>
      <c r="H100" s="37"/>
      <c r="I100" s="37"/>
      <c r="J100" s="107">
        <f>J126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119</v>
      </c>
    </row>
    <row r="101" s="9" customFormat="1" ht="24.96" customHeight="1">
      <c r="A101" s="9"/>
      <c r="B101" s="187"/>
      <c r="C101" s="188"/>
      <c r="D101" s="189" t="s">
        <v>120</v>
      </c>
      <c r="E101" s="190"/>
      <c r="F101" s="190"/>
      <c r="G101" s="190"/>
      <c r="H101" s="190"/>
      <c r="I101" s="190"/>
      <c r="J101" s="191">
        <f>J127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29"/>
      <c r="D102" s="194" t="s">
        <v>121</v>
      </c>
      <c r="E102" s="195"/>
      <c r="F102" s="195"/>
      <c r="G102" s="195"/>
      <c r="H102" s="195"/>
      <c r="I102" s="195"/>
      <c r="J102" s="196">
        <f>J128</f>
        <v>0</v>
      </c>
      <c r="K102" s="129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122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1" t="str">
        <f>E7</f>
        <v>Rekonstrukce domu U Rytířů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109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1" customFormat="1" ht="16.5" customHeight="1">
      <c r="B114" s="18"/>
      <c r="C114" s="19"/>
      <c r="D114" s="19"/>
      <c r="E114" s="181" t="s">
        <v>110</v>
      </c>
      <c r="F114" s="19"/>
      <c r="G114" s="19"/>
      <c r="H114" s="19"/>
      <c r="I114" s="19"/>
      <c r="J114" s="19"/>
      <c r="K114" s="19"/>
      <c r="L114" s="17"/>
    </row>
    <row r="115" s="1" customFormat="1" ht="12" customHeight="1">
      <c r="B115" s="18"/>
      <c r="C115" s="29" t="s">
        <v>111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2" t="s">
        <v>112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113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E13</f>
        <v>01.3 - Výrobky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F16</f>
        <v>Smetanovo náměstí 110, Litomyšl, 570 01</v>
      </c>
      <c r="G120" s="37"/>
      <c r="H120" s="37"/>
      <c r="I120" s="29" t="s">
        <v>22</v>
      </c>
      <c r="J120" s="76" t="str">
        <f>IF(J16="","",J16)</f>
        <v>17. 6. 2024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5.65" customHeight="1">
      <c r="A122" s="35"/>
      <c r="B122" s="36"/>
      <c r="C122" s="29" t="s">
        <v>24</v>
      </c>
      <c r="D122" s="37"/>
      <c r="E122" s="37"/>
      <c r="F122" s="24" t="str">
        <f>E19</f>
        <v>Město Litomyšl</v>
      </c>
      <c r="G122" s="37"/>
      <c r="H122" s="37"/>
      <c r="I122" s="29" t="s">
        <v>32</v>
      </c>
      <c r="J122" s="33" t="str">
        <f>E25</f>
        <v>Kuba &amp; Pilař architekti s.r.o.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5.65" customHeight="1">
      <c r="A123" s="35"/>
      <c r="B123" s="36"/>
      <c r="C123" s="29" t="s">
        <v>30</v>
      </c>
      <c r="D123" s="37"/>
      <c r="E123" s="37"/>
      <c r="F123" s="24" t="str">
        <f>IF(E22="","",E22)</f>
        <v>Vyplň údaj</v>
      </c>
      <c r="G123" s="37"/>
      <c r="H123" s="37"/>
      <c r="I123" s="29" t="s">
        <v>37</v>
      </c>
      <c r="J123" s="33" t="str">
        <f>E28</f>
        <v>STAGA stavební agentura s.r.o.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8"/>
      <c r="B125" s="199"/>
      <c r="C125" s="200" t="s">
        <v>123</v>
      </c>
      <c r="D125" s="201" t="s">
        <v>68</v>
      </c>
      <c r="E125" s="201" t="s">
        <v>64</v>
      </c>
      <c r="F125" s="201" t="s">
        <v>65</v>
      </c>
      <c r="G125" s="201" t="s">
        <v>124</v>
      </c>
      <c r="H125" s="201" t="s">
        <v>125</v>
      </c>
      <c r="I125" s="201" t="s">
        <v>126</v>
      </c>
      <c r="J125" s="201" t="s">
        <v>117</v>
      </c>
      <c r="K125" s="202" t="s">
        <v>127</v>
      </c>
      <c r="L125" s="203"/>
      <c r="M125" s="97" t="s">
        <v>1</v>
      </c>
      <c r="N125" s="98" t="s">
        <v>47</v>
      </c>
      <c r="O125" s="98" t="s">
        <v>128</v>
      </c>
      <c r="P125" s="98" t="s">
        <v>129</v>
      </c>
      <c r="Q125" s="98" t="s">
        <v>130</v>
      </c>
      <c r="R125" s="98" t="s">
        <v>131</v>
      </c>
      <c r="S125" s="98" t="s">
        <v>132</v>
      </c>
      <c r="T125" s="99" t="s">
        <v>133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5"/>
      <c r="B126" s="36"/>
      <c r="C126" s="104" t="s">
        <v>134</v>
      </c>
      <c r="D126" s="37"/>
      <c r="E126" s="37"/>
      <c r="F126" s="37"/>
      <c r="G126" s="37"/>
      <c r="H126" s="37"/>
      <c r="I126" s="37"/>
      <c r="J126" s="204">
        <f>BK126</f>
        <v>0</v>
      </c>
      <c r="K126" s="37"/>
      <c r="L126" s="41"/>
      <c r="M126" s="100"/>
      <c r="N126" s="205"/>
      <c r="O126" s="101"/>
      <c r="P126" s="206">
        <f>P127</f>
        <v>0</v>
      </c>
      <c r="Q126" s="101"/>
      <c r="R126" s="206">
        <f>R127</f>
        <v>0</v>
      </c>
      <c r="S126" s="101"/>
      <c r="T126" s="207">
        <f>T127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82</v>
      </c>
      <c r="AU126" s="14" t="s">
        <v>119</v>
      </c>
      <c r="BK126" s="208">
        <f>BK127</f>
        <v>0</v>
      </c>
    </row>
    <row r="127" s="12" customFormat="1" ht="25.92" customHeight="1">
      <c r="A127" s="12"/>
      <c r="B127" s="209"/>
      <c r="C127" s="210"/>
      <c r="D127" s="211" t="s">
        <v>82</v>
      </c>
      <c r="E127" s="212" t="s">
        <v>135</v>
      </c>
      <c r="F127" s="212" t="s">
        <v>136</v>
      </c>
      <c r="G127" s="210"/>
      <c r="H127" s="210"/>
      <c r="I127" s="213"/>
      <c r="J127" s="214">
        <f>BK127</f>
        <v>0</v>
      </c>
      <c r="K127" s="210"/>
      <c r="L127" s="215"/>
      <c r="M127" s="216"/>
      <c r="N127" s="217"/>
      <c r="O127" s="217"/>
      <c r="P127" s="218">
        <f>P128</f>
        <v>0</v>
      </c>
      <c r="Q127" s="217"/>
      <c r="R127" s="218">
        <f>R128</f>
        <v>0</v>
      </c>
      <c r="S127" s="217"/>
      <c r="T127" s="21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92</v>
      </c>
      <c r="AT127" s="221" t="s">
        <v>82</v>
      </c>
      <c r="AU127" s="221" t="s">
        <v>83</v>
      </c>
      <c r="AY127" s="220" t="s">
        <v>137</v>
      </c>
      <c r="BK127" s="222">
        <f>BK128</f>
        <v>0</v>
      </c>
    </row>
    <row r="128" s="12" customFormat="1" ht="22.8" customHeight="1">
      <c r="A128" s="12"/>
      <c r="B128" s="209"/>
      <c r="C128" s="210"/>
      <c r="D128" s="211" t="s">
        <v>82</v>
      </c>
      <c r="E128" s="223" t="s">
        <v>138</v>
      </c>
      <c r="F128" s="223" t="s">
        <v>139</v>
      </c>
      <c r="G128" s="210"/>
      <c r="H128" s="210"/>
      <c r="I128" s="213"/>
      <c r="J128" s="224">
        <f>BK128</f>
        <v>0</v>
      </c>
      <c r="K128" s="210"/>
      <c r="L128" s="215"/>
      <c r="M128" s="216"/>
      <c r="N128" s="217"/>
      <c r="O128" s="217"/>
      <c r="P128" s="218">
        <f>P129</f>
        <v>0</v>
      </c>
      <c r="Q128" s="217"/>
      <c r="R128" s="218">
        <f>R129</f>
        <v>0</v>
      </c>
      <c r="S128" s="217"/>
      <c r="T128" s="21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92</v>
      </c>
      <c r="AT128" s="221" t="s">
        <v>82</v>
      </c>
      <c r="AU128" s="221" t="s">
        <v>90</v>
      </c>
      <c r="AY128" s="220" t="s">
        <v>137</v>
      </c>
      <c r="BK128" s="222">
        <f>BK129</f>
        <v>0</v>
      </c>
    </row>
    <row r="129" s="2" customFormat="1" ht="33" customHeight="1">
      <c r="A129" s="35"/>
      <c r="B129" s="36"/>
      <c r="C129" s="225" t="s">
        <v>90</v>
      </c>
      <c r="D129" s="225" t="s">
        <v>140</v>
      </c>
      <c r="E129" s="226" t="s">
        <v>141</v>
      </c>
      <c r="F129" s="227" t="s">
        <v>142</v>
      </c>
      <c r="G129" s="228" t="s">
        <v>143</v>
      </c>
      <c r="H129" s="229">
        <v>1</v>
      </c>
      <c r="I129" s="230"/>
      <c r="J129" s="231">
        <f>ROUND(I129*H129,2)</f>
        <v>0</v>
      </c>
      <c r="K129" s="227" t="s">
        <v>1</v>
      </c>
      <c r="L129" s="41"/>
      <c r="M129" s="232" t="s">
        <v>1</v>
      </c>
      <c r="N129" s="233" t="s">
        <v>48</v>
      </c>
      <c r="O129" s="234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7" t="s">
        <v>144</v>
      </c>
      <c r="AT129" s="237" t="s">
        <v>140</v>
      </c>
      <c r="AU129" s="237" t="s">
        <v>92</v>
      </c>
      <c r="AY129" s="14" t="s">
        <v>137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4" t="s">
        <v>90</v>
      </c>
      <c r="BK129" s="238">
        <f>ROUND(I129*H129,2)</f>
        <v>0</v>
      </c>
      <c r="BL129" s="14" t="s">
        <v>144</v>
      </c>
      <c r="BM129" s="237" t="s">
        <v>145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A5y1c9DYLqM/5AVf5nXSLxDbJisUh5WLWb1STV2ArUpTKI06yFHT5ibs40k3OAPzF+xBWu2I4BLC0S7h/VHIbw==" hashValue="p+xW6k1F0fNE6Cv1zLMfYY1u2cvjSC9UbVsdQYjGh79/SsdR59jNwwMerRr0VAPOx6zocJK0bNJgd6FjYCxLOw==" algorithmName="SHA-512" password="CC35"/>
  <autoFilter ref="C125:K12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92</v>
      </c>
    </row>
    <row r="4" s="1" customFormat="1" ht="24.96" customHeight="1">
      <c r="B4" s="17"/>
      <c r="D4" s="146" t="s">
        <v>108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Rekonstrukce domu U Rytířů</v>
      </c>
      <c r="F7" s="148"/>
      <c r="G7" s="148"/>
      <c r="H7" s="148"/>
      <c r="L7" s="17"/>
    </row>
    <row r="8">
      <c r="B8" s="17"/>
      <c r="D8" s="148" t="s">
        <v>109</v>
      </c>
      <c r="L8" s="17"/>
    </row>
    <row r="9" s="1" customFormat="1" ht="16.5" customHeight="1">
      <c r="B9" s="17"/>
      <c r="E9" s="149" t="s">
        <v>110</v>
      </c>
      <c r="F9" s="1"/>
      <c r="G9" s="1"/>
      <c r="H9" s="1"/>
      <c r="L9" s="17"/>
    </row>
    <row r="10" s="1" customFormat="1" ht="12" customHeight="1">
      <c r="B10" s="17"/>
      <c r="D10" s="148" t="s">
        <v>111</v>
      </c>
      <c r="L10" s="17"/>
    </row>
    <row r="11" s="2" customFormat="1" ht="16.5" customHeight="1">
      <c r="A11" s="35"/>
      <c r="B11" s="41"/>
      <c r="C11" s="35"/>
      <c r="D11" s="35"/>
      <c r="E11" s="150" t="s">
        <v>146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113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147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21</v>
      </c>
      <c r="G16" s="35"/>
      <c r="H16" s="35"/>
      <c r="I16" s="148" t="s">
        <v>22</v>
      </c>
      <c r="J16" s="152" t="str">
        <f>'Rekapitulace stavby'!AN8</f>
        <v>17. 6. 2024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26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27</v>
      </c>
      <c r="F19" s="35"/>
      <c r="G19" s="35"/>
      <c r="H19" s="35"/>
      <c r="I19" s="148" t="s">
        <v>28</v>
      </c>
      <c r="J19" s="138" t="s">
        <v>29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30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32</v>
      </c>
      <c r="E24" s="35"/>
      <c r="F24" s="35"/>
      <c r="G24" s="35"/>
      <c r="H24" s="35"/>
      <c r="I24" s="148" t="s">
        <v>25</v>
      </c>
      <c r="J24" s="138" t="s">
        <v>33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34</v>
      </c>
      <c r="F25" s="35"/>
      <c r="G25" s="35"/>
      <c r="H25" s="35"/>
      <c r="I25" s="148" t="s">
        <v>28</v>
      </c>
      <c r="J25" s="138" t="s">
        <v>35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37</v>
      </c>
      <c r="E27" s="35"/>
      <c r="F27" s="35"/>
      <c r="G27" s="35"/>
      <c r="H27" s="35"/>
      <c r="I27" s="148" t="s">
        <v>25</v>
      </c>
      <c r="J27" s="138" t="s">
        <v>38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39</v>
      </c>
      <c r="F28" s="35"/>
      <c r="G28" s="35"/>
      <c r="H28" s="35"/>
      <c r="I28" s="148" t="s">
        <v>28</v>
      </c>
      <c r="J28" s="138" t="s">
        <v>40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41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07.25" customHeight="1">
      <c r="A31" s="153"/>
      <c r="B31" s="154"/>
      <c r="C31" s="153"/>
      <c r="D31" s="153"/>
      <c r="E31" s="155" t="s">
        <v>42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43</v>
      </c>
      <c r="E34" s="35"/>
      <c r="F34" s="35"/>
      <c r="G34" s="35"/>
      <c r="H34" s="35"/>
      <c r="I34" s="35"/>
      <c r="J34" s="159">
        <f>ROUND(J127,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45</v>
      </c>
      <c r="G36" s="35"/>
      <c r="H36" s="35"/>
      <c r="I36" s="160" t="s">
        <v>44</v>
      </c>
      <c r="J36" s="160" t="s">
        <v>46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47</v>
      </c>
      <c r="E37" s="148" t="s">
        <v>48</v>
      </c>
      <c r="F37" s="161">
        <f>ROUND((SUM(BE127:BE162)),  2)</f>
        <v>0</v>
      </c>
      <c r="G37" s="35"/>
      <c r="H37" s="35"/>
      <c r="I37" s="162">
        <v>0.20999999999999999</v>
      </c>
      <c r="J37" s="161">
        <f>ROUND(((SUM(BE127:BE162))*I37),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49</v>
      </c>
      <c r="F38" s="161">
        <f>ROUND((SUM(BF127:BF162)),  2)</f>
        <v>0</v>
      </c>
      <c r="G38" s="35"/>
      <c r="H38" s="35"/>
      <c r="I38" s="162">
        <v>0.12</v>
      </c>
      <c r="J38" s="161">
        <f>ROUND(((SUM(BF127:BF162))*I38),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50</v>
      </c>
      <c r="F39" s="161">
        <f>ROUND((SUM(BG127:BG162)),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51</v>
      </c>
      <c r="F40" s="161">
        <f>ROUND((SUM(BH127:BH162)),  2)</f>
        <v>0</v>
      </c>
      <c r="G40" s="35"/>
      <c r="H40" s="35"/>
      <c r="I40" s="162">
        <v>0.12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52</v>
      </c>
      <c r="F41" s="161">
        <f>ROUND((SUM(BI127:BI162)),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53</v>
      </c>
      <c r="E43" s="165"/>
      <c r="F43" s="165"/>
      <c r="G43" s="166" t="s">
        <v>54</v>
      </c>
      <c r="H43" s="167" t="s">
        <v>55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56</v>
      </c>
      <c r="E50" s="171"/>
      <c r="F50" s="171"/>
      <c r="G50" s="170" t="s">
        <v>57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58</v>
      </c>
      <c r="E61" s="173"/>
      <c r="F61" s="174" t="s">
        <v>59</v>
      </c>
      <c r="G61" s="172" t="s">
        <v>58</v>
      </c>
      <c r="H61" s="173"/>
      <c r="I61" s="173"/>
      <c r="J61" s="175" t="s">
        <v>59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60</v>
      </c>
      <c r="E65" s="176"/>
      <c r="F65" s="176"/>
      <c r="G65" s="170" t="s">
        <v>61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58</v>
      </c>
      <c r="E76" s="173"/>
      <c r="F76" s="174" t="s">
        <v>59</v>
      </c>
      <c r="G76" s="172" t="s">
        <v>58</v>
      </c>
      <c r="H76" s="173"/>
      <c r="I76" s="173"/>
      <c r="J76" s="175" t="s">
        <v>59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Rekonstrukce domu U Rytířů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110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111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146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113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SO01.4h - Technologie stravování - kavárna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>Smetanovo náměstí 110, Litomyšl, 570 01</v>
      </c>
      <c r="G93" s="37"/>
      <c r="H93" s="37"/>
      <c r="I93" s="29" t="s">
        <v>22</v>
      </c>
      <c r="J93" s="76" t="str">
        <f>IF(J16="","",J16)</f>
        <v>17. 6. 2024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25.65" customHeight="1">
      <c r="A95" s="35"/>
      <c r="B95" s="36"/>
      <c r="C95" s="29" t="s">
        <v>24</v>
      </c>
      <c r="D95" s="37"/>
      <c r="E95" s="37"/>
      <c r="F95" s="24" t="str">
        <f>E19</f>
        <v>Město Litomyšl</v>
      </c>
      <c r="G95" s="37"/>
      <c r="H95" s="37"/>
      <c r="I95" s="29" t="s">
        <v>32</v>
      </c>
      <c r="J95" s="33" t="str">
        <f>E25</f>
        <v>Kuba &amp; Pilař architekti s.r.o.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5.65" customHeight="1">
      <c r="A96" s="35"/>
      <c r="B96" s="36"/>
      <c r="C96" s="29" t="s">
        <v>30</v>
      </c>
      <c r="D96" s="37"/>
      <c r="E96" s="37"/>
      <c r="F96" s="24" t="str">
        <f>IF(E22="","",E22)</f>
        <v>Vyplň údaj</v>
      </c>
      <c r="G96" s="37"/>
      <c r="H96" s="37"/>
      <c r="I96" s="29" t="s">
        <v>37</v>
      </c>
      <c r="J96" s="33" t="str">
        <f>E28</f>
        <v>STAGA stavební agentura s.r.o.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116</v>
      </c>
      <c r="D98" s="184"/>
      <c r="E98" s="184"/>
      <c r="F98" s="184"/>
      <c r="G98" s="184"/>
      <c r="H98" s="184"/>
      <c r="I98" s="184"/>
      <c r="J98" s="185" t="s">
        <v>117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118</v>
      </c>
      <c r="D100" s="37"/>
      <c r="E100" s="37"/>
      <c r="F100" s="37"/>
      <c r="G100" s="37"/>
      <c r="H100" s="37"/>
      <c r="I100" s="37"/>
      <c r="J100" s="107">
        <f>J127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119</v>
      </c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J128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29"/>
      <c r="D102" s="194" t="s">
        <v>149</v>
      </c>
      <c r="E102" s="195"/>
      <c r="F102" s="195"/>
      <c r="G102" s="195"/>
      <c r="H102" s="195"/>
      <c r="I102" s="195"/>
      <c r="J102" s="196">
        <f>J129</f>
        <v>0</v>
      </c>
      <c r="K102" s="129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29"/>
      <c r="D103" s="194" t="s">
        <v>150</v>
      </c>
      <c r="E103" s="195"/>
      <c r="F103" s="195"/>
      <c r="G103" s="195"/>
      <c r="H103" s="195"/>
      <c r="I103" s="195"/>
      <c r="J103" s="196">
        <f>J160</f>
        <v>0</v>
      </c>
      <c r="K103" s="129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122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Rekonstrukce domu U Rytířů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109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1" customFormat="1" ht="16.5" customHeight="1">
      <c r="B115" s="18"/>
      <c r="C115" s="19"/>
      <c r="D115" s="19"/>
      <c r="E115" s="181" t="s">
        <v>110</v>
      </c>
      <c r="F115" s="19"/>
      <c r="G115" s="19"/>
      <c r="H115" s="19"/>
      <c r="I115" s="19"/>
      <c r="J115" s="19"/>
      <c r="K115" s="19"/>
      <c r="L115" s="17"/>
    </row>
    <row r="116" s="1" customFormat="1" ht="12" customHeight="1">
      <c r="B116" s="18"/>
      <c r="C116" s="29" t="s">
        <v>111</v>
      </c>
      <c r="D116" s="19"/>
      <c r="E116" s="19"/>
      <c r="F116" s="19"/>
      <c r="G116" s="19"/>
      <c r="H116" s="19"/>
      <c r="I116" s="19"/>
      <c r="J116" s="19"/>
      <c r="K116" s="19"/>
      <c r="L116" s="17"/>
    </row>
    <row r="117" s="2" customFormat="1" ht="16.5" customHeight="1">
      <c r="A117" s="35"/>
      <c r="B117" s="36"/>
      <c r="C117" s="37"/>
      <c r="D117" s="37"/>
      <c r="E117" s="182" t="s">
        <v>146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113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E13</f>
        <v>SO01.4h - Technologie stravování - kavárna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F16</f>
        <v>Smetanovo náměstí 110, Litomyšl, 570 01</v>
      </c>
      <c r="G121" s="37"/>
      <c r="H121" s="37"/>
      <c r="I121" s="29" t="s">
        <v>22</v>
      </c>
      <c r="J121" s="76" t="str">
        <f>IF(J16="","",J16)</f>
        <v>17. 6. 2024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5.65" customHeight="1">
      <c r="A123" s="35"/>
      <c r="B123" s="36"/>
      <c r="C123" s="29" t="s">
        <v>24</v>
      </c>
      <c r="D123" s="37"/>
      <c r="E123" s="37"/>
      <c r="F123" s="24" t="str">
        <f>E19</f>
        <v>Město Litomyšl</v>
      </c>
      <c r="G123" s="37"/>
      <c r="H123" s="37"/>
      <c r="I123" s="29" t="s">
        <v>32</v>
      </c>
      <c r="J123" s="33" t="str">
        <f>E25</f>
        <v>Kuba &amp; Pilař architekti s.r.o.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5.65" customHeight="1">
      <c r="A124" s="35"/>
      <c r="B124" s="36"/>
      <c r="C124" s="29" t="s">
        <v>30</v>
      </c>
      <c r="D124" s="37"/>
      <c r="E124" s="37"/>
      <c r="F124" s="24" t="str">
        <f>IF(E22="","",E22)</f>
        <v>Vyplň údaj</v>
      </c>
      <c r="G124" s="37"/>
      <c r="H124" s="37"/>
      <c r="I124" s="29" t="s">
        <v>37</v>
      </c>
      <c r="J124" s="33" t="str">
        <f>E28</f>
        <v>STAGA stavební agentura s.r.o.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98"/>
      <c r="B126" s="199"/>
      <c r="C126" s="200" t="s">
        <v>123</v>
      </c>
      <c r="D126" s="201" t="s">
        <v>68</v>
      </c>
      <c r="E126" s="201" t="s">
        <v>64</v>
      </c>
      <c r="F126" s="201" t="s">
        <v>65</v>
      </c>
      <c r="G126" s="201" t="s">
        <v>124</v>
      </c>
      <c r="H126" s="201" t="s">
        <v>125</v>
      </c>
      <c r="I126" s="201" t="s">
        <v>126</v>
      </c>
      <c r="J126" s="201" t="s">
        <v>117</v>
      </c>
      <c r="K126" s="202" t="s">
        <v>127</v>
      </c>
      <c r="L126" s="203"/>
      <c r="M126" s="97" t="s">
        <v>1</v>
      </c>
      <c r="N126" s="98" t="s">
        <v>47</v>
      </c>
      <c r="O126" s="98" t="s">
        <v>128</v>
      </c>
      <c r="P126" s="98" t="s">
        <v>129</v>
      </c>
      <c r="Q126" s="98" t="s">
        <v>130</v>
      </c>
      <c r="R126" s="98" t="s">
        <v>131</v>
      </c>
      <c r="S126" s="98" t="s">
        <v>132</v>
      </c>
      <c r="T126" s="99" t="s">
        <v>133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5"/>
      <c r="B127" s="36"/>
      <c r="C127" s="104" t="s">
        <v>134</v>
      </c>
      <c r="D127" s="37"/>
      <c r="E127" s="37"/>
      <c r="F127" s="37"/>
      <c r="G127" s="37"/>
      <c r="H127" s="37"/>
      <c r="I127" s="37"/>
      <c r="J127" s="204">
        <f>BK127</f>
        <v>0</v>
      </c>
      <c r="K127" s="37"/>
      <c r="L127" s="41"/>
      <c r="M127" s="100"/>
      <c r="N127" s="205"/>
      <c r="O127" s="101"/>
      <c r="P127" s="206">
        <f>P128</f>
        <v>0</v>
      </c>
      <c r="Q127" s="101"/>
      <c r="R127" s="206">
        <f>R128</f>
        <v>0</v>
      </c>
      <c r="S127" s="101"/>
      <c r="T127" s="207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82</v>
      </c>
      <c r="AU127" s="14" t="s">
        <v>119</v>
      </c>
      <c r="BK127" s="208">
        <f>BK128</f>
        <v>0</v>
      </c>
    </row>
    <row r="128" s="12" customFormat="1" ht="25.92" customHeight="1">
      <c r="A128" s="12"/>
      <c r="B128" s="209"/>
      <c r="C128" s="210"/>
      <c r="D128" s="211" t="s">
        <v>82</v>
      </c>
      <c r="E128" s="212" t="s">
        <v>151</v>
      </c>
      <c r="F128" s="212" t="s">
        <v>152</v>
      </c>
      <c r="G128" s="210"/>
      <c r="H128" s="210"/>
      <c r="I128" s="213"/>
      <c r="J128" s="214">
        <f>BK128</f>
        <v>0</v>
      </c>
      <c r="K128" s="210"/>
      <c r="L128" s="215"/>
      <c r="M128" s="216"/>
      <c r="N128" s="217"/>
      <c r="O128" s="217"/>
      <c r="P128" s="218">
        <f>P129+P160</f>
        <v>0</v>
      </c>
      <c r="Q128" s="217"/>
      <c r="R128" s="218">
        <f>R129+R160</f>
        <v>0</v>
      </c>
      <c r="S128" s="217"/>
      <c r="T128" s="219">
        <f>T129+T160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153</v>
      </c>
      <c r="AT128" s="221" t="s">
        <v>82</v>
      </c>
      <c r="AU128" s="221" t="s">
        <v>83</v>
      </c>
      <c r="AY128" s="220" t="s">
        <v>137</v>
      </c>
      <c r="BK128" s="222">
        <f>BK129+BK160</f>
        <v>0</v>
      </c>
    </row>
    <row r="129" s="12" customFormat="1" ht="22.8" customHeight="1">
      <c r="A129" s="12"/>
      <c r="B129" s="209"/>
      <c r="C129" s="210"/>
      <c r="D129" s="211" t="s">
        <v>82</v>
      </c>
      <c r="E129" s="223" t="s">
        <v>154</v>
      </c>
      <c r="F129" s="223" t="s">
        <v>155</v>
      </c>
      <c r="G129" s="210"/>
      <c r="H129" s="210"/>
      <c r="I129" s="213"/>
      <c r="J129" s="224">
        <f>BK129</f>
        <v>0</v>
      </c>
      <c r="K129" s="210"/>
      <c r="L129" s="215"/>
      <c r="M129" s="216"/>
      <c r="N129" s="217"/>
      <c r="O129" s="217"/>
      <c r="P129" s="218">
        <f>SUM(P130:P159)</f>
        <v>0</v>
      </c>
      <c r="Q129" s="217"/>
      <c r="R129" s="218">
        <f>SUM(R130:R159)</f>
        <v>0</v>
      </c>
      <c r="S129" s="217"/>
      <c r="T129" s="219">
        <f>SUM(T130:T159)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153</v>
      </c>
      <c r="AT129" s="221" t="s">
        <v>82</v>
      </c>
      <c r="AU129" s="221" t="s">
        <v>90</v>
      </c>
      <c r="AY129" s="220" t="s">
        <v>137</v>
      </c>
      <c r="BK129" s="222">
        <f>SUM(BK130:BK159)</f>
        <v>0</v>
      </c>
    </row>
    <row r="130" s="2" customFormat="1" ht="24.15" customHeight="1">
      <c r="A130" s="35"/>
      <c r="B130" s="36"/>
      <c r="C130" s="225" t="s">
        <v>90</v>
      </c>
      <c r="D130" s="225" t="s">
        <v>140</v>
      </c>
      <c r="E130" s="226" t="s">
        <v>156</v>
      </c>
      <c r="F130" s="227" t="s">
        <v>157</v>
      </c>
      <c r="G130" s="228" t="s">
        <v>158</v>
      </c>
      <c r="H130" s="229">
        <v>1</v>
      </c>
      <c r="I130" s="230"/>
      <c r="J130" s="231">
        <f>ROUND(I130*H130,2)</f>
        <v>0</v>
      </c>
      <c r="K130" s="227" t="s">
        <v>1</v>
      </c>
      <c r="L130" s="41"/>
      <c r="M130" s="239" t="s">
        <v>1</v>
      </c>
      <c r="N130" s="240" t="s">
        <v>48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7" t="s">
        <v>159</v>
      </c>
      <c r="AT130" s="237" t="s">
        <v>140</v>
      </c>
      <c r="AU130" s="237" t="s">
        <v>92</v>
      </c>
      <c r="AY130" s="14" t="s">
        <v>137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4" t="s">
        <v>90</v>
      </c>
      <c r="BK130" s="238">
        <f>ROUND(I130*H130,2)</f>
        <v>0</v>
      </c>
      <c r="BL130" s="14" t="s">
        <v>159</v>
      </c>
      <c r="BM130" s="237" t="s">
        <v>160</v>
      </c>
    </row>
    <row r="131" s="2" customFormat="1" ht="16.5" customHeight="1">
      <c r="A131" s="35"/>
      <c r="B131" s="36"/>
      <c r="C131" s="225" t="s">
        <v>92</v>
      </c>
      <c r="D131" s="225" t="s">
        <v>140</v>
      </c>
      <c r="E131" s="226" t="s">
        <v>161</v>
      </c>
      <c r="F131" s="227" t="s">
        <v>162</v>
      </c>
      <c r="G131" s="228" t="s">
        <v>158</v>
      </c>
      <c r="H131" s="229">
        <v>1</v>
      </c>
      <c r="I131" s="230"/>
      <c r="J131" s="231">
        <f>ROUND(I131*H131,2)</f>
        <v>0</v>
      </c>
      <c r="K131" s="227" t="s">
        <v>1</v>
      </c>
      <c r="L131" s="41"/>
      <c r="M131" s="239" t="s">
        <v>1</v>
      </c>
      <c r="N131" s="240" t="s">
        <v>48</v>
      </c>
      <c r="O131" s="88"/>
      <c r="P131" s="241">
        <f>O131*H131</f>
        <v>0</v>
      </c>
      <c r="Q131" s="241">
        <v>0</v>
      </c>
      <c r="R131" s="241">
        <f>Q131*H131</f>
        <v>0</v>
      </c>
      <c r="S131" s="241">
        <v>0</v>
      </c>
      <c r="T131" s="24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7" t="s">
        <v>159</v>
      </c>
      <c r="AT131" s="237" t="s">
        <v>140</v>
      </c>
      <c r="AU131" s="237" t="s">
        <v>92</v>
      </c>
      <c r="AY131" s="14" t="s">
        <v>137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4" t="s">
        <v>90</v>
      </c>
      <c r="BK131" s="238">
        <f>ROUND(I131*H131,2)</f>
        <v>0</v>
      </c>
      <c r="BL131" s="14" t="s">
        <v>159</v>
      </c>
      <c r="BM131" s="237" t="s">
        <v>163</v>
      </c>
    </row>
    <row r="132" s="2" customFormat="1" ht="66.75" customHeight="1">
      <c r="A132" s="35"/>
      <c r="B132" s="36"/>
      <c r="C132" s="225" t="s">
        <v>100</v>
      </c>
      <c r="D132" s="225" t="s">
        <v>140</v>
      </c>
      <c r="E132" s="226" t="s">
        <v>164</v>
      </c>
      <c r="F132" s="227" t="s">
        <v>165</v>
      </c>
      <c r="G132" s="228" t="s">
        <v>158</v>
      </c>
      <c r="H132" s="229">
        <v>2</v>
      </c>
      <c r="I132" s="230"/>
      <c r="J132" s="231">
        <f>ROUND(I132*H132,2)</f>
        <v>0</v>
      </c>
      <c r="K132" s="227" t="s">
        <v>1</v>
      </c>
      <c r="L132" s="41"/>
      <c r="M132" s="239" t="s">
        <v>1</v>
      </c>
      <c r="N132" s="240" t="s">
        <v>48</v>
      </c>
      <c r="O132" s="88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7" t="s">
        <v>159</v>
      </c>
      <c r="AT132" s="237" t="s">
        <v>140</v>
      </c>
      <c r="AU132" s="237" t="s">
        <v>92</v>
      </c>
      <c r="AY132" s="14" t="s">
        <v>137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4" t="s">
        <v>90</v>
      </c>
      <c r="BK132" s="238">
        <f>ROUND(I132*H132,2)</f>
        <v>0</v>
      </c>
      <c r="BL132" s="14" t="s">
        <v>159</v>
      </c>
      <c r="BM132" s="237" t="s">
        <v>166</v>
      </c>
    </row>
    <row r="133" s="2" customFormat="1" ht="33" customHeight="1">
      <c r="A133" s="35"/>
      <c r="B133" s="36"/>
      <c r="C133" s="225" t="s">
        <v>153</v>
      </c>
      <c r="D133" s="225" t="s">
        <v>140</v>
      </c>
      <c r="E133" s="226" t="s">
        <v>167</v>
      </c>
      <c r="F133" s="227" t="s">
        <v>168</v>
      </c>
      <c r="G133" s="228" t="s">
        <v>158</v>
      </c>
      <c r="H133" s="229">
        <v>1</v>
      </c>
      <c r="I133" s="230"/>
      <c r="J133" s="231">
        <f>ROUND(I133*H133,2)</f>
        <v>0</v>
      </c>
      <c r="K133" s="227" t="s">
        <v>1</v>
      </c>
      <c r="L133" s="41"/>
      <c r="M133" s="239" t="s">
        <v>1</v>
      </c>
      <c r="N133" s="240" t="s">
        <v>48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7" t="s">
        <v>159</v>
      </c>
      <c r="AT133" s="237" t="s">
        <v>140</v>
      </c>
      <c r="AU133" s="237" t="s">
        <v>92</v>
      </c>
      <c r="AY133" s="14" t="s">
        <v>137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4" t="s">
        <v>90</v>
      </c>
      <c r="BK133" s="238">
        <f>ROUND(I133*H133,2)</f>
        <v>0</v>
      </c>
      <c r="BL133" s="14" t="s">
        <v>159</v>
      </c>
      <c r="BM133" s="237" t="s">
        <v>169</v>
      </c>
    </row>
    <row r="134" s="2" customFormat="1">
      <c r="A134" s="35"/>
      <c r="B134" s="36"/>
      <c r="C134" s="37"/>
      <c r="D134" s="243" t="s">
        <v>170</v>
      </c>
      <c r="E134" s="37"/>
      <c r="F134" s="244" t="s">
        <v>171</v>
      </c>
      <c r="G134" s="37"/>
      <c r="H134" s="37"/>
      <c r="I134" s="245"/>
      <c r="J134" s="37"/>
      <c r="K134" s="37"/>
      <c r="L134" s="41"/>
      <c r="M134" s="246"/>
      <c r="N134" s="247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170</v>
      </c>
      <c r="AU134" s="14" t="s">
        <v>92</v>
      </c>
    </row>
    <row r="135" s="2" customFormat="1" ht="16.5" customHeight="1">
      <c r="A135" s="35"/>
      <c r="B135" s="36"/>
      <c r="C135" s="225" t="s">
        <v>172</v>
      </c>
      <c r="D135" s="225" t="s">
        <v>140</v>
      </c>
      <c r="E135" s="226" t="s">
        <v>173</v>
      </c>
      <c r="F135" s="227" t="s">
        <v>174</v>
      </c>
      <c r="G135" s="228" t="s">
        <v>158</v>
      </c>
      <c r="H135" s="229">
        <v>1</v>
      </c>
      <c r="I135" s="230"/>
      <c r="J135" s="231">
        <f>ROUND(I135*H135,2)</f>
        <v>0</v>
      </c>
      <c r="K135" s="227" t="s">
        <v>1</v>
      </c>
      <c r="L135" s="41"/>
      <c r="M135" s="239" t="s">
        <v>1</v>
      </c>
      <c r="N135" s="240" t="s">
        <v>48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</v>
      </c>
      <c r="T135" s="24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7" t="s">
        <v>159</v>
      </c>
      <c r="AT135" s="237" t="s">
        <v>140</v>
      </c>
      <c r="AU135" s="237" t="s">
        <v>92</v>
      </c>
      <c r="AY135" s="14" t="s">
        <v>137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4" t="s">
        <v>90</v>
      </c>
      <c r="BK135" s="238">
        <f>ROUND(I135*H135,2)</f>
        <v>0</v>
      </c>
      <c r="BL135" s="14" t="s">
        <v>159</v>
      </c>
      <c r="BM135" s="237" t="s">
        <v>175</v>
      </c>
    </row>
    <row r="136" s="2" customFormat="1" ht="16.5" customHeight="1">
      <c r="A136" s="35"/>
      <c r="B136" s="36"/>
      <c r="C136" s="225" t="s">
        <v>176</v>
      </c>
      <c r="D136" s="225" t="s">
        <v>140</v>
      </c>
      <c r="E136" s="226" t="s">
        <v>177</v>
      </c>
      <c r="F136" s="227" t="s">
        <v>178</v>
      </c>
      <c r="G136" s="228" t="s">
        <v>158</v>
      </c>
      <c r="H136" s="229">
        <v>2</v>
      </c>
      <c r="I136" s="230"/>
      <c r="J136" s="231">
        <f>ROUND(I136*H136,2)</f>
        <v>0</v>
      </c>
      <c r="K136" s="227" t="s">
        <v>1</v>
      </c>
      <c r="L136" s="41"/>
      <c r="M136" s="239" t="s">
        <v>1</v>
      </c>
      <c r="N136" s="240" t="s">
        <v>48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159</v>
      </c>
      <c r="AT136" s="237" t="s">
        <v>140</v>
      </c>
      <c r="AU136" s="237" t="s">
        <v>92</v>
      </c>
      <c r="AY136" s="14" t="s">
        <v>137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90</v>
      </c>
      <c r="BK136" s="238">
        <f>ROUND(I136*H136,2)</f>
        <v>0</v>
      </c>
      <c r="BL136" s="14" t="s">
        <v>159</v>
      </c>
      <c r="BM136" s="237" t="s">
        <v>179</v>
      </c>
    </row>
    <row r="137" s="2" customFormat="1" ht="16.5" customHeight="1">
      <c r="A137" s="35"/>
      <c r="B137" s="36"/>
      <c r="C137" s="225" t="s">
        <v>180</v>
      </c>
      <c r="D137" s="225" t="s">
        <v>140</v>
      </c>
      <c r="E137" s="226" t="s">
        <v>181</v>
      </c>
      <c r="F137" s="227" t="s">
        <v>182</v>
      </c>
      <c r="G137" s="228" t="s">
        <v>158</v>
      </c>
      <c r="H137" s="229">
        <v>1</v>
      </c>
      <c r="I137" s="230"/>
      <c r="J137" s="231">
        <f>ROUND(I137*H137,2)</f>
        <v>0</v>
      </c>
      <c r="K137" s="227" t="s">
        <v>1</v>
      </c>
      <c r="L137" s="41"/>
      <c r="M137" s="239" t="s">
        <v>1</v>
      </c>
      <c r="N137" s="240" t="s">
        <v>48</v>
      </c>
      <c r="O137" s="88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7" t="s">
        <v>159</v>
      </c>
      <c r="AT137" s="237" t="s">
        <v>140</v>
      </c>
      <c r="AU137" s="237" t="s">
        <v>92</v>
      </c>
      <c r="AY137" s="14" t="s">
        <v>137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4" t="s">
        <v>90</v>
      </c>
      <c r="BK137" s="238">
        <f>ROUND(I137*H137,2)</f>
        <v>0</v>
      </c>
      <c r="BL137" s="14" t="s">
        <v>159</v>
      </c>
      <c r="BM137" s="237" t="s">
        <v>183</v>
      </c>
    </row>
    <row r="138" s="2" customFormat="1" ht="66.75" customHeight="1">
      <c r="A138" s="35"/>
      <c r="B138" s="36"/>
      <c r="C138" s="225" t="s">
        <v>184</v>
      </c>
      <c r="D138" s="225" t="s">
        <v>140</v>
      </c>
      <c r="E138" s="226" t="s">
        <v>185</v>
      </c>
      <c r="F138" s="227" t="s">
        <v>186</v>
      </c>
      <c r="G138" s="228" t="s">
        <v>158</v>
      </c>
      <c r="H138" s="229">
        <v>1</v>
      </c>
      <c r="I138" s="230"/>
      <c r="J138" s="231">
        <f>ROUND(I138*H138,2)</f>
        <v>0</v>
      </c>
      <c r="K138" s="227" t="s">
        <v>1</v>
      </c>
      <c r="L138" s="41"/>
      <c r="M138" s="239" t="s">
        <v>1</v>
      </c>
      <c r="N138" s="240" t="s">
        <v>48</v>
      </c>
      <c r="O138" s="88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159</v>
      </c>
      <c r="AT138" s="237" t="s">
        <v>140</v>
      </c>
      <c r="AU138" s="237" t="s">
        <v>92</v>
      </c>
      <c r="AY138" s="14" t="s">
        <v>137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90</v>
      </c>
      <c r="BK138" s="238">
        <f>ROUND(I138*H138,2)</f>
        <v>0</v>
      </c>
      <c r="BL138" s="14" t="s">
        <v>159</v>
      </c>
      <c r="BM138" s="237" t="s">
        <v>187</v>
      </c>
    </row>
    <row r="139" s="2" customFormat="1">
      <c r="A139" s="35"/>
      <c r="B139" s="36"/>
      <c r="C139" s="37"/>
      <c r="D139" s="243" t="s">
        <v>170</v>
      </c>
      <c r="E139" s="37"/>
      <c r="F139" s="244" t="s">
        <v>188</v>
      </c>
      <c r="G139" s="37"/>
      <c r="H139" s="37"/>
      <c r="I139" s="245"/>
      <c r="J139" s="37"/>
      <c r="K139" s="37"/>
      <c r="L139" s="41"/>
      <c r="M139" s="246"/>
      <c r="N139" s="247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170</v>
      </c>
      <c r="AU139" s="14" t="s">
        <v>92</v>
      </c>
    </row>
    <row r="140" s="2" customFormat="1" ht="55.5" customHeight="1">
      <c r="A140" s="35"/>
      <c r="B140" s="36"/>
      <c r="C140" s="225" t="s">
        <v>189</v>
      </c>
      <c r="D140" s="225" t="s">
        <v>140</v>
      </c>
      <c r="E140" s="226" t="s">
        <v>190</v>
      </c>
      <c r="F140" s="227" t="s">
        <v>191</v>
      </c>
      <c r="G140" s="228" t="s">
        <v>158</v>
      </c>
      <c r="H140" s="229">
        <v>1</v>
      </c>
      <c r="I140" s="230"/>
      <c r="J140" s="231">
        <f>ROUND(I140*H140,2)</f>
        <v>0</v>
      </c>
      <c r="K140" s="227" t="s">
        <v>1</v>
      </c>
      <c r="L140" s="41"/>
      <c r="M140" s="239" t="s">
        <v>1</v>
      </c>
      <c r="N140" s="240" t="s">
        <v>48</v>
      </c>
      <c r="O140" s="88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7" t="s">
        <v>159</v>
      </c>
      <c r="AT140" s="237" t="s">
        <v>140</v>
      </c>
      <c r="AU140" s="237" t="s">
        <v>92</v>
      </c>
      <c r="AY140" s="14" t="s">
        <v>137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4" t="s">
        <v>90</v>
      </c>
      <c r="BK140" s="238">
        <f>ROUND(I140*H140,2)</f>
        <v>0</v>
      </c>
      <c r="BL140" s="14" t="s">
        <v>159</v>
      </c>
      <c r="BM140" s="237" t="s">
        <v>192</v>
      </c>
    </row>
    <row r="141" s="2" customFormat="1" ht="49.05" customHeight="1">
      <c r="A141" s="35"/>
      <c r="B141" s="36"/>
      <c r="C141" s="225" t="s">
        <v>193</v>
      </c>
      <c r="D141" s="225" t="s">
        <v>140</v>
      </c>
      <c r="E141" s="226" t="s">
        <v>194</v>
      </c>
      <c r="F141" s="227" t="s">
        <v>195</v>
      </c>
      <c r="G141" s="228" t="s">
        <v>158</v>
      </c>
      <c r="H141" s="229">
        <v>1</v>
      </c>
      <c r="I141" s="230"/>
      <c r="J141" s="231">
        <f>ROUND(I141*H141,2)</f>
        <v>0</v>
      </c>
      <c r="K141" s="227" t="s">
        <v>1</v>
      </c>
      <c r="L141" s="41"/>
      <c r="M141" s="239" t="s">
        <v>1</v>
      </c>
      <c r="N141" s="240" t="s">
        <v>48</v>
      </c>
      <c r="O141" s="88"/>
      <c r="P141" s="241">
        <f>O141*H141</f>
        <v>0</v>
      </c>
      <c r="Q141" s="241">
        <v>0</v>
      </c>
      <c r="R141" s="241">
        <f>Q141*H141</f>
        <v>0</v>
      </c>
      <c r="S141" s="241">
        <v>0</v>
      </c>
      <c r="T141" s="24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7" t="s">
        <v>159</v>
      </c>
      <c r="AT141" s="237" t="s">
        <v>140</v>
      </c>
      <c r="AU141" s="237" t="s">
        <v>92</v>
      </c>
      <c r="AY141" s="14" t="s">
        <v>137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4" t="s">
        <v>90</v>
      </c>
      <c r="BK141" s="238">
        <f>ROUND(I141*H141,2)</f>
        <v>0</v>
      </c>
      <c r="BL141" s="14" t="s">
        <v>159</v>
      </c>
      <c r="BM141" s="237" t="s">
        <v>196</v>
      </c>
    </row>
    <row r="142" s="2" customFormat="1">
      <c r="A142" s="35"/>
      <c r="B142" s="36"/>
      <c r="C142" s="37"/>
      <c r="D142" s="243" t="s">
        <v>170</v>
      </c>
      <c r="E142" s="37"/>
      <c r="F142" s="244" t="s">
        <v>197</v>
      </c>
      <c r="G142" s="37"/>
      <c r="H142" s="37"/>
      <c r="I142" s="245"/>
      <c r="J142" s="37"/>
      <c r="K142" s="37"/>
      <c r="L142" s="41"/>
      <c r="M142" s="246"/>
      <c r="N142" s="247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170</v>
      </c>
      <c r="AU142" s="14" t="s">
        <v>92</v>
      </c>
    </row>
    <row r="143" s="2" customFormat="1" ht="55.5" customHeight="1">
      <c r="A143" s="35"/>
      <c r="B143" s="36"/>
      <c r="C143" s="225" t="s">
        <v>198</v>
      </c>
      <c r="D143" s="225" t="s">
        <v>140</v>
      </c>
      <c r="E143" s="226" t="s">
        <v>199</v>
      </c>
      <c r="F143" s="227" t="s">
        <v>200</v>
      </c>
      <c r="G143" s="228" t="s">
        <v>158</v>
      </c>
      <c r="H143" s="229">
        <v>1</v>
      </c>
      <c r="I143" s="230"/>
      <c r="J143" s="231">
        <f>ROUND(I143*H143,2)</f>
        <v>0</v>
      </c>
      <c r="K143" s="227" t="s">
        <v>1</v>
      </c>
      <c r="L143" s="41"/>
      <c r="M143" s="239" t="s">
        <v>1</v>
      </c>
      <c r="N143" s="240" t="s">
        <v>48</v>
      </c>
      <c r="O143" s="88"/>
      <c r="P143" s="241">
        <f>O143*H143</f>
        <v>0</v>
      </c>
      <c r="Q143" s="241">
        <v>0</v>
      </c>
      <c r="R143" s="241">
        <f>Q143*H143</f>
        <v>0</v>
      </c>
      <c r="S143" s="241">
        <v>0</v>
      </c>
      <c r="T143" s="24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7" t="s">
        <v>159</v>
      </c>
      <c r="AT143" s="237" t="s">
        <v>140</v>
      </c>
      <c r="AU143" s="237" t="s">
        <v>92</v>
      </c>
      <c r="AY143" s="14" t="s">
        <v>137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4" t="s">
        <v>90</v>
      </c>
      <c r="BK143" s="238">
        <f>ROUND(I143*H143,2)</f>
        <v>0</v>
      </c>
      <c r="BL143" s="14" t="s">
        <v>159</v>
      </c>
      <c r="BM143" s="237" t="s">
        <v>201</v>
      </c>
    </row>
    <row r="144" s="2" customFormat="1">
      <c r="A144" s="35"/>
      <c r="B144" s="36"/>
      <c r="C144" s="37"/>
      <c r="D144" s="243" t="s">
        <v>170</v>
      </c>
      <c r="E144" s="37"/>
      <c r="F144" s="244" t="s">
        <v>197</v>
      </c>
      <c r="G144" s="37"/>
      <c r="H144" s="37"/>
      <c r="I144" s="245"/>
      <c r="J144" s="37"/>
      <c r="K144" s="37"/>
      <c r="L144" s="41"/>
      <c r="M144" s="246"/>
      <c r="N144" s="247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170</v>
      </c>
      <c r="AU144" s="14" t="s">
        <v>92</v>
      </c>
    </row>
    <row r="145" s="2" customFormat="1" ht="24.15" customHeight="1">
      <c r="A145" s="35"/>
      <c r="B145" s="36"/>
      <c r="C145" s="225" t="s">
        <v>8</v>
      </c>
      <c r="D145" s="225" t="s">
        <v>140</v>
      </c>
      <c r="E145" s="226" t="s">
        <v>202</v>
      </c>
      <c r="F145" s="227" t="s">
        <v>203</v>
      </c>
      <c r="G145" s="228" t="s">
        <v>158</v>
      </c>
      <c r="H145" s="229">
        <v>1</v>
      </c>
      <c r="I145" s="230"/>
      <c r="J145" s="231">
        <f>ROUND(I145*H145,2)</f>
        <v>0</v>
      </c>
      <c r="K145" s="227" t="s">
        <v>1</v>
      </c>
      <c r="L145" s="41"/>
      <c r="M145" s="239" t="s">
        <v>1</v>
      </c>
      <c r="N145" s="240" t="s">
        <v>48</v>
      </c>
      <c r="O145" s="88"/>
      <c r="P145" s="241">
        <f>O145*H145</f>
        <v>0</v>
      </c>
      <c r="Q145" s="241">
        <v>0</v>
      </c>
      <c r="R145" s="241">
        <f>Q145*H145</f>
        <v>0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7" t="s">
        <v>159</v>
      </c>
      <c r="AT145" s="237" t="s">
        <v>140</v>
      </c>
      <c r="AU145" s="237" t="s">
        <v>92</v>
      </c>
      <c r="AY145" s="14" t="s">
        <v>137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4" t="s">
        <v>90</v>
      </c>
      <c r="BK145" s="238">
        <f>ROUND(I145*H145,2)</f>
        <v>0</v>
      </c>
      <c r="BL145" s="14" t="s">
        <v>159</v>
      </c>
      <c r="BM145" s="237" t="s">
        <v>204</v>
      </c>
    </row>
    <row r="146" s="2" customFormat="1" ht="16.5" customHeight="1">
      <c r="A146" s="35"/>
      <c r="B146" s="36"/>
      <c r="C146" s="225" t="s">
        <v>205</v>
      </c>
      <c r="D146" s="225" t="s">
        <v>140</v>
      </c>
      <c r="E146" s="226" t="s">
        <v>206</v>
      </c>
      <c r="F146" s="227" t="s">
        <v>207</v>
      </c>
      <c r="G146" s="228" t="s">
        <v>158</v>
      </c>
      <c r="H146" s="229">
        <v>1</v>
      </c>
      <c r="I146" s="230"/>
      <c r="J146" s="231">
        <f>ROUND(I146*H146,2)</f>
        <v>0</v>
      </c>
      <c r="K146" s="227" t="s">
        <v>1</v>
      </c>
      <c r="L146" s="41"/>
      <c r="M146" s="239" t="s">
        <v>1</v>
      </c>
      <c r="N146" s="240" t="s">
        <v>48</v>
      </c>
      <c r="O146" s="88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7" t="s">
        <v>159</v>
      </c>
      <c r="AT146" s="237" t="s">
        <v>140</v>
      </c>
      <c r="AU146" s="237" t="s">
        <v>92</v>
      </c>
      <c r="AY146" s="14" t="s">
        <v>137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4" t="s">
        <v>90</v>
      </c>
      <c r="BK146" s="238">
        <f>ROUND(I146*H146,2)</f>
        <v>0</v>
      </c>
      <c r="BL146" s="14" t="s">
        <v>159</v>
      </c>
      <c r="BM146" s="237" t="s">
        <v>208</v>
      </c>
    </row>
    <row r="147" s="2" customFormat="1" ht="66.75" customHeight="1">
      <c r="A147" s="35"/>
      <c r="B147" s="36"/>
      <c r="C147" s="225" t="s">
        <v>209</v>
      </c>
      <c r="D147" s="225" t="s">
        <v>140</v>
      </c>
      <c r="E147" s="226" t="s">
        <v>210</v>
      </c>
      <c r="F147" s="227" t="s">
        <v>211</v>
      </c>
      <c r="G147" s="228" t="s">
        <v>158</v>
      </c>
      <c r="H147" s="229">
        <v>1</v>
      </c>
      <c r="I147" s="230"/>
      <c r="J147" s="231">
        <f>ROUND(I147*H147,2)</f>
        <v>0</v>
      </c>
      <c r="K147" s="227" t="s">
        <v>1</v>
      </c>
      <c r="L147" s="41"/>
      <c r="M147" s="239" t="s">
        <v>1</v>
      </c>
      <c r="N147" s="240" t="s">
        <v>48</v>
      </c>
      <c r="O147" s="88"/>
      <c r="P147" s="241">
        <f>O147*H147</f>
        <v>0</v>
      </c>
      <c r="Q147" s="241">
        <v>0</v>
      </c>
      <c r="R147" s="241">
        <f>Q147*H147</f>
        <v>0</v>
      </c>
      <c r="S147" s="241">
        <v>0</v>
      </c>
      <c r="T147" s="24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7" t="s">
        <v>159</v>
      </c>
      <c r="AT147" s="237" t="s">
        <v>140</v>
      </c>
      <c r="AU147" s="237" t="s">
        <v>92</v>
      </c>
      <c r="AY147" s="14" t="s">
        <v>137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4" t="s">
        <v>90</v>
      </c>
      <c r="BK147" s="238">
        <f>ROUND(I147*H147,2)</f>
        <v>0</v>
      </c>
      <c r="BL147" s="14" t="s">
        <v>159</v>
      </c>
      <c r="BM147" s="237" t="s">
        <v>212</v>
      </c>
    </row>
    <row r="148" s="2" customFormat="1" ht="62.7" customHeight="1">
      <c r="A148" s="35"/>
      <c r="B148" s="36"/>
      <c r="C148" s="225" t="s">
        <v>213</v>
      </c>
      <c r="D148" s="225" t="s">
        <v>140</v>
      </c>
      <c r="E148" s="226" t="s">
        <v>214</v>
      </c>
      <c r="F148" s="227" t="s">
        <v>215</v>
      </c>
      <c r="G148" s="228" t="s">
        <v>158</v>
      </c>
      <c r="H148" s="229">
        <v>1</v>
      </c>
      <c r="I148" s="230"/>
      <c r="J148" s="231">
        <f>ROUND(I148*H148,2)</f>
        <v>0</v>
      </c>
      <c r="K148" s="227" t="s">
        <v>1</v>
      </c>
      <c r="L148" s="41"/>
      <c r="M148" s="239" t="s">
        <v>1</v>
      </c>
      <c r="N148" s="240" t="s">
        <v>48</v>
      </c>
      <c r="O148" s="88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7" t="s">
        <v>159</v>
      </c>
      <c r="AT148" s="237" t="s">
        <v>140</v>
      </c>
      <c r="AU148" s="237" t="s">
        <v>92</v>
      </c>
      <c r="AY148" s="14" t="s">
        <v>137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4" t="s">
        <v>90</v>
      </c>
      <c r="BK148" s="238">
        <f>ROUND(I148*H148,2)</f>
        <v>0</v>
      </c>
      <c r="BL148" s="14" t="s">
        <v>159</v>
      </c>
      <c r="BM148" s="237" t="s">
        <v>216</v>
      </c>
    </row>
    <row r="149" s="2" customFormat="1" ht="66.75" customHeight="1">
      <c r="A149" s="35"/>
      <c r="B149" s="36"/>
      <c r="C149" s="225" t="s">
        <v>144</v>
      </c>
      <c r="D149" s="225" t="s">
        <v>140</v>
      </c>
      <c r="E149" s="226" t="s">
        <v>217</v>
      </c>
      <c r="F149" s="227" t="s">
        <v>218</v>
      </c>
      <c r="G149" s="228" t="s">
        <v>158</v>
      </c>
      <c r="H149" s="229">
        <v>1</v>
      </c>
      <c r="I149" s="230"/>
      <c r="J149" s="231">
        <f>ROUND(I149*H149,2)</f>
        <v>0</v>
      </c>
      <c r="K149" s="227" t="s">
        <v>1</v>
      </c>
      <c r="L149" s="41"/>
      <c r="M149" s="239" t="s">
        <v>1</v>
      </c>
      <c r="N149" s="240" t="s">
        <v>48</v>
      </c>
      <c r="O149" s="88"/>
      <c r="P149" s="241">
        <f>O149*H149</f>
        <v>0</v>
      </c>
      <c r="Q149" s="241">
        <v>0</v>
      </c>
      <c r="R149" s="241">
        <f>Q149*H149</f>
        <v>0</v>
      </c>
      <c r="S149" s="241">
        <v>0</v>
      </c>
      <c r="T149" s="24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7" t="s">
        <v>159</v>
      </c>
      <c r="AT149" s="237" t="s">
        <v>140</v>
      </c>
      <c r="AU149" s="237" t="s">
        <v>92</v>
      </c>
      <c r="AY149" s="14" t="s">
        <v>137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4" t="s">
        <v>90</v>
      </c>
      <c r="BK149" s="238">
        <f>ROUND(I149*H149,2)</f>
        <v>0</v>
      </c>
      <c r="BL149" s="14" t="s">
        <v>159</v>
      </c>
      <c r="BM149" s="237" t="s">
        <v>219</v>
      </c>
    </row>
    <row r="150" s="2" customFormat="1">
      <c r="A150" s="35"/>
      <c r="B150" s="36"/>
      <c r="C150" s="37"/>
      <c r="D150" s="243" t="s">
        <v>170</v>
      </c>
      <c r="E150" s="37"/>
      <c r="F150" s="244" t="s">
        <v>220</v>
      </c>
      <c r="G150" s="37"/>
      <c r="H150" s="37"/>
      <c r="I150" s="245"/>
      <c r="J150" s="37"/>
      <c r="K150" s="37"/>
      <c r="L150" s="41"/>
      <c r="M150" s="246"/>
      <c r="N150" s="247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170</v>
      </c>
      <c r="AU150" s="14" t="s">
        <v>92</v>
      </c>
    </row>
    <row r="151" s="2" customFormat="1" ht="66.75" customHeight="1">
      <c r="A151" s="35"/>
      <c r="B151" s="36"/>
      <c r="C151" s="225" t="s">
        <v>221</v>
      </c>
      <c r="D151" s="225" t="s">
        <v>140</v>
      </c>
      <c r="E151" s="226" t="s">
        <v>222</v>
      </c>
      <c r="F151" s="227" t="s">
        <v>223</v>
      </c>
      <c r="G151" s="228" t="s">
        <v>158</v>
      </c>
      <c r="H151" s="229">
        <v>1</v>
      </c>
      <c r="I151" s="230"/>
      <c r="J151" s="231">
        <f>ROUND(I151*H151,2)</f>
        <v>0</v>
      </c>
      <c r="K151" s="227" t="s">
        <v>1</v>
      </c>
      <c r="L151" s="41"/>
      <c r="M151" s="239" t="s">
        <v>1</v>
      </c>
      <c r="N151" s="240" t="s">
        <v>48</v>
      </c>
      <c r="O151" s="88"/>
      <c r="P151" s="241">
        <f>O151*H151</f>
        <v>0</v>
      </c>
      <c r="Q151" s="241">
        <v>0</v>
      </c>
      <c r="R151" s="241">
        <f>Q151*H151</f>
        <v>0</v>
      </c>
      <c r="S151" s="241">
        <v>0</v>
      </c>
      <c r="T151" s="24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7" t="s">
        <v>159</v>
      </c>
      <c r="AT151" s="237" t="s">
        <v>140</v>
      </c>
      <c r="AU151" s="237" t="s">
        <v>92</v>
      </c>
      <c r="AY151" s="14" t="s">
        <v>137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4" t="s">
        <v>90</v>
      </c>
      <c r="BK151" s="238">
        <f>ROUND(I151*H151,2)</f>
        <v>0</v>
      </c>
      <c r="BL151" s="14" t="s">
        <v>159</v>
      </c>
      <c r="BM151" s="237" t="s">
        <v>224</v>
      </c>
    </row>
    <row r="152" s="2" customFormat="1">
      <c r="A152" s="35"/>
      <c r="B152" s="36"/>
      <c r="C152" s="37"/>
      <c r="D152" s="243" t="s">
        <v>170</v>
      </c>
      <c r="E152" s="37"/>
      <c r="F152" s="244" t="s">
        <v>225</v>
      </c>
      <c r="G152" s="37"/>
      <c r="H152" s="37"/>
      <c r="I152" s="245"/>
      <c r="J152" s="37"/>
      <c r="K152" s="37"/>
      <c r="L152" s="41"/>
      <c r="M152" s="246"/>
      <c r="N152" s="247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170</v>
      </c>
      <c r="AU152" s="14" t="s">
        <v>92</v>
      </c>
    </row>
    <row r="153" s="2" customFormat="1" ht="16.5" customHeight="1">
      <c r="A153" s="35"/>
      <c r="B153" s="36"/>
      <c r="C153" s="225" t="s">
        <v>226</v>
      </c>
      <c r="D153" s="225" t="s">
        <v>140</v>
      </c>
      <c r="E153" s="226" t="s">
        <v>227</v>
      </c>
      <c r="F153" s="227" t="s">
        <v>228</v>
      </c>
      <c r="G153" s="228" t="s">
        <v>158</v>
      </c>
      <c r="H153" s="229">
        <v>1</v>
      </c>
      <c r="I153" s="230"/>
      <c r="J153" s="231">
        <f>ROUND(I153*H153,2)</f>
        <v>0</v>
      </c>
      <c r="K153" s="227" t="s">
        <v>1</v>
      </c>
      <c r="L153" s="41"/>
      <c r="M153" s="239" t="s">
        <v>1</v>
      </c>
      <c r="N153" s="240" t="s">
        <v>48</v>
      </c>
      <c r="O153" s="88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7" t="s">
        <v>159</v>
      </c>
      <c r="AT153" s="237" t="s">
        <v>140</v>
      </c>
      <c r="AU153" s="237" t="s">
        <v>92</v>
      </c>
      <c r="AY153" s="14" t="s">
        <v>137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4" t="s">
        <v>90</v>
      </c>
      <c r="BK153" s="238">
        <f>ROUND(I153*H153,2)</f>
        <v>0</v>
      </c>
      <c r="BL153" s="14" t="s">
        <v>159</v>
      </c>
      <c r="BM153" s="237" t="s">
        <v>229</v>
      </c>
    </row>
    <row r="154" s="2" customFormat="1" ht="24.15" customHeight="1">
      <c r="A154" s="35"/>
      <c r="B154" s="36"/>
      <c r="C154" s="225" t="s">
        <v>230</v>
      </c>
      <c r="D154" s="225" t="s">
        <v>140</v>
      </c>
      <c r="E154" s="226" t="s">
        <v>231</v>
      </c>
      <c r="F154" s="227" t="s">
        <v>232</v>
      </c>
      <c r="G154" s="228" t="s">
        <v>158</v>
      </c>
      <c r="H154" s="229">
        <v>1</v>
      </c>
      <c r="I154" s="230"/>
      <c r="J154" s="231">
        <f>ROUND(I154*H154,2)</f>
        <v>0</v>
      </c>
      <c r="K154" s="227" t="s">
        <v>1</v>
      </c>
      <c r="L154" s="41"/>
      <c r="M154" s="239" t="s">
        <v>1</v>
      </c>
      <c r="N154" s="240" t="s">
        <v>48</v>
      </c>
      <c r="O154" s="88"/>
      <c r="P154" s="241">
        <f>O154*H154</f>
        <v>0</v>
      </c>
      <c r="Q154" s="241">
        <v>0</v>
      </c>
      <c r="R154" s="241">
        <f>Q154*H154</f>
        <v>0</v>
      </c>
      <c r="S154" s="241">
        <v>0</v>
      </c>
      <c r="T154" s="24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7" t="s">
        <v>159</v>
      </c>
      <c r="AT154" s="237" t="s">
        <v>140</v>
      </c>
      <c r="AU154" s="237" t="s">
        <v>92</v>
      </c>
      <c r="AY154" s="14" t="s">
        <v>137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4" t="s">
        <v>90</v>
      </c>
      <c r="BK154" s="238">
        <f>ROUND(I154*H154,2)</f>
        <v>0</v>
      </c>
      <c r="BL154" s="14" t="s">
        <v>159</v>
      </c>
      <c r="BM154" s="237" t="s">
        <v>233</v>
      </c>
    </row>
    <row r="155" s="2" customFormat="1" ht="16.5" customHeight="1">
      <c r="A155" s="35"/>
      <c r="B155" s="36"/>
      <c r="C155" s="225" t="s">
        <v>234</v>
      </c>
      <c r="D155" s="225" t="s">
        <v>140</v>
      </c>
      <c r="E155" s="226" t="s">
        <v>235</v>
      </c>
      <c r="F155" s="227" t="s">
        <v>236</v>
      </c>
      <c r="G155" s="228" t="s">
        <v>158</v>
      </c>
      <c r="H155" s="229">
        <v>2</v>
      </c>
      <c r="I155" s="230"/>
      <c r="J155" s="231">
        <f>ROUND(I155*H155,2)</f>
        <v>0</v>
      </c>
      <c r="K155" s="227" t="s">
        <v>1</v>
      </c>
      <c r="L155" s="41"/>
      <c r="M155" s="239" t="s">
        <v>1</v>
      </c>
      <c r="N155" s="240" t="s">
        <v>48</v>
      </c>
      <c r="O155" s="88"/>
      <c r="P155" s="241">
        <f>O155*H155</f>
        <v>0</v>
      </c>
      <c r="Q155" s="241">
        <v>0</v>
      </c>
      <c r="R155" s="241">
        <f>Q155*H155</f>
        <v>0</v>
      </c>
      <c r="S155" s="241">
        <v>0</v>
      </c>
      <c r="T155" s="24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7" t="s">
        <v>159</v>
      </c>
      <c r="AT155" s="237" t="s">
        <v>140</v>
      </c>
      <c r="AU155" s="237" t="s">
        <v>92</v>
      </c>
      <c r="AY155" s="14" t="s">
        <v>137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4" t="s">
        <v>90</v>
      </c>
      <c r="BK155" s="238">
        <f>ROUND(I155*H155,2)</f>
        <v>0</v>
      </c>
      <c r="BL155" s="14" t="s">
        <v>159</v>
      </c>
      <c r="BM155" s="237" t="s">
        <v>237</v>
      </c>
    </row>
    <row r="156" s="2" customFormat="1" ht="16.5" customHeight="1">
      <c r="A156" s="35"/>
      <c r="B156" s="36"/>
      <c r="C156" s="225" t="s">
        <v>7</v>
      </c>
      <c r="D156" s="225" t="s">
        <v>140</v>
      </c>
      <c r="E156" s="226" t="s">
        <v>238</v>
      </c>
      <c r="F156" s="227" t="s">
        <v>239</v>
      </c>
      <c r="G156" s="228" t="s">
        <v>158</v>
      </c>
      <c r="H156" s="229">
        <v>2</v>
      </c>
      <c r="I156" s="230"/>
      <c r="J156" s="231">
        <f>ROUND(I156*H156,2)</f>
        <v>0</v>
      </c>
      <c r="K156" s="227" t="s">
        <v>1</v>
      </c>
      <c r="L156" s="41"/>
      <c r="M156" s="239" t="s">
        <v>1</v>
      </c>
      <c r="N156" s="240" t="s">
        <v>48</v>
      </c>
      <c r="O156" s="88"/>
      <c r="P156" s="241">
        <f>O156*H156</f>
        <v>0</v>
      </c>
      <c r="Q156" s="241">
        <v>0</v>
      </c>
      <c r="R156" s="241">
        <f>Q156*H156</f>
        <v>0</v>
      </c>
      <c r="S156" s="241">
        <v>0</v>
      </c>
      <c r="T156" s="24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7" t="s">
        <v>159</v>
      </c>
      <c r="AT156" s="237" t="s">
        <v>140</v>
      </c>
      <c r="AU156" s="237" t="s">
        <v>92</v>
      </c>
      <c r="AY156" s="14" t="s">
        <v>137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4" t="s">
        <v>90</v>
      </c>
      <c r="BK156" s="238">
        <f>ROUND(I156*H156,2)</f>
        <v>0</v>
      </c>
      <c r="BL156" s="14" t="s">
        <v>159</v>
      </c>
      <c r="BM156" s="237" t="s">
        <v>240</v>
      </c>
    </row>
    <row r="157" s="2" customFormat="1" ht="16.5" customHeight="1">
      <c r="A157" s="35"/>
      <c r="B157" s="36"/>
      <c r="C157" s="225" t="s">
        <v>241</v>
      </c>
      <c r="D157" s="225" t="s">
        <v>140</v>
      </c>
      <c r="E157" s="226" t="s">
        <v>242</v>
      </c>
      <c r="F157" s="227" t="s">
        <v>243</v>
      </c>
      <c r="G157" s="228" t="s">
        <v>158</v>
      </c>
      <c r="H157" s="229">
        <v>2</v>
      </c>
      <c r="I157" s="230"/>
      <c r="J157" s="231">
        <f>ROUND(I157*H157,2)</f>
        <v>0</v>
      </c>
      <c r="K157" s="227" t="s">
        <v>1</v>
      </c>
      <c r="L157" s="41"/>
      <c r="M157" s="239" t="s">
        <v>1</v>
      </c>
      <c r="N157" s="240" t="s">
        <v>48</v>
      </c>
      <c r="O157" s="88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7" t="s">
        <v>159</v>
      </c>
      <c r="AT157" s="237" t="s">
        <v>140</v>
      </c>
      <c r="AU157" s="237" t="s">
        <v>92</v>
      </c>
      <c r="AY157" s="14" t="s">
        <v>137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4" t="s">
        <v>90</v>
      </c>
      <c r="BK157" s="238">
        <f>ROUND(I157*H157,2)</f>
        <v>0</v>
      </c>
      <c r="BL157" s="14" t="s">
        <v>159</v>
      </c>
      <c r="BM157" s="237" t="s">
        <v>244</v>
      </c>
    </row>
    <row r="158" s="2" customFormat="1" ht="44.25" customHeight="1">
      <c r="A158" s="35"/>
      <c r="B158" s="36"/>
      <c r="C158" s="225" t="s">
        <v>245</v>
      </c>
      <c r="D158" s="225" t="s">
        <v>140</v>
      </c>
      <c r="E158" s="226" t="s">
        <v>246</v>
      </c>
      <c r="F158" s="227" t="s">
        <v>247</v>
      </c>
      <c r="G158" s="228" t="s">
        <v>158</v>
      </c>
      <c r="H158" s="229">
        <v>1</v>
      </c>
      <c r="I158" s="230"/>
      <c r="J158" s="231">
        <f>ROUND(I158*H158,2)</f>
        <v>0</v>
      </c>
      <c r="K158" s="227" t="s">
        <v>1</v>
      </c>
      <c r="L158" s="41"/>
      <c r="M158" s="239" t="s">
        <v>1</v>
      </c>
      <c r="N158" s="240" t="s">
        <v>48</v>
      </c>
      <c r="O158" s="88"/>
      <c r="P158" s="241">
        <f>O158*H158</f>
        <v>0</v>
      </c>
      <c r="Q158" s="241">
        <v>0</v>
      </c>
      <c r="R158" s="241">
        <f>Q158*H158</f>
        <v>0</v>
      </c>
      <c r="S158" s="241">
        <v>0</v>
      </c>
      <c r="T158" s="24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7" t="s">
        <v>159</v>
      </c>
      <c r="AT158" s="237" t="s">
        <v>140</v>
      </c>
      <c r="AU158" s="237" t="s">
        <v>92</v>
      </c>
      <c r="AY158" s="14" t="s">
        <v>137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4" t="s">
        <v>90</v>
      </c>
      <c r="BK158" s="238">
        <f>ROUND(I158*H158,2)</f>
        <v>0</v>
      </c>
      <c r="BL158" s="14" t="s">
        <v>159</v>
      </c>
      <c r="BM158" s="237" t="s">
        <v>248</v>
      </c>
    </row>
    <row r="159" s="2" customFormat="1" ht="66.75" customHeight="1">
      <c r="A159" s="35"/>
      <c r="B159" s="36"/>
      <c r="C159" s="225" t="s">
        <v>249</v>
      </c>
      <c r="D159" s="225" t="s">
        <v>140</v>
      </c>
      <c r="E159" s="226" t="s">
        <v>250</v>
      </c>
      <c r="F159" s="227" t="s">
        <v>251</v>
      </c>
      <c r="G159" s="228" t="s">
        <v>158</v>
      </c>
      <c r="H159" s="229">
        <v>1</v>
      </c>
      <c r="I159" s="230"/>
      <c r="J159" s="231">
        <f>ROUND(I159*H159,2)</f>
        <v>0</v>
      </c>
      <c r="K159" s="227" t="s">
        <v>1</v>
      </c>
      <c r="L159" s="41"/>
      <c r="M159" s="239" t="s">
        <v>1</v>
      </c>
      <c r="N159" s="240" t="s">
        <v>48</v>
      </c>
      <c r="O159" s="88"/>
      <c r="P159" s="241">
        <f>O159*H159</f>
        <v>0</v>
      </c>
      <c r="Q159" s="241">
        <v>0</v>
      </c>
      <c r="R159" s="241">
        <f>Q159*H159</f>
        <v>0</v>
      </c>
      <c r="S159" s="241">
        <v>0</v>
      </c>
      <c r="T159" s="24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7" t="s">
        <v>159</v>
      </c>
      <c r="AT159" s="237" t="s">
        <v>140</v>
      </c>
      <c r="AU159" s="237" t="s">
        <v>92</v>
      </c>
      <c r="AY159" s="14" t="s">
        <v>137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4" t="s">
        <v>90</v>
      </c>
      <c r="BK159" s="238">
        <f>ROUND(I159*H159,2)</f>
        <v>0</v>
      </c>
      <c r="BL159" s="14" t="s">
        <v>159</v>
      </c>
      <c r="BM159" s="237" t="s">
        <v>252</v>
      </c>
    </row>
    <row r="160" s="12" customFormat="1" ht="22.8" customHeight="1">
      <c r="A160" s="12"/>
      <c r="B160" s="209"/>
      <c r="C160" s="210"/>
      <c r="D160" s="211" t="s">
        <v>82</v>
      </c>
      <c r="E160" s="223" t="s">
        <v>253</v>
      </c>
      <c r="F160" s="223" t="s">
        <v>254</v>
      </c>
      <c r="G160" s="210"/>
      <c r="H160" s="210"/>
      <c r="I160" s="213"/>
      <c r="J160" s="224">
        <f>BK160</f>
        <v>0</v>
      </c>
      <c r="K160" s="210"/>
      <c r="L160" s="215"/>
      <c r="M160" s="216"/>
      <c r="N160" s="217"/>
      <c r="O160" s="217"/>
      <c r="P160" s="218">
        <f>SUM(P161:P162)</f>
        <v>0</v>
      </c>
      <c r="Q160" s="217"/>
      <c r="R160" s="218">
        <f>SUM(R161:R162)</f>
        <v>0</v>
      </c>
      <c r="S160" s="217"/>
      <c r="T160" s="219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0" t="s">
        <v>153</v>
      </c>
      <c r="AT160" s="221" t="s">
        <v>82</v>
      </c>
      <c r="AU160" s="221" t="s">
        <v>90</v>
      </c>
      <c r="AY160" s="220" t="s">
        <v>137</v>
      </c>
      <c r="BK160" s="222">
        <f>SUM(BK161:BK162)</f>
        <v>0</v>
      </c>
    </row>
    <row r="161" s="2" customFormat="1" ht="16.5" customHeight="1">
      <c r="A161" s="35"/>
      <c r="B161" s="36"/>
      <c r="C161" s="225" t="s">
        <v>255</v>
      </c>
      <c r="D161" s="225" t="s">
        <v>140</v>
      </c>
      <c r="E161" s="226" t="s">
        <v>256</v>
      </c>
      <c r="F161" s="227" t="s">
        <v>257</v>
      </c>
      <c r="G161" s="228" t="s">
        <v>158</v>
      </c>
      <c r="H161" s="229">
        <v>1</v>
      </c>
      <c r="I161" s="230"/>
      <c r="J161" s="231">
        <f>ROUND(I161*H161,2)</f>
        <v>0</v>
      </c>
      <c r="K161" s="227" t="s">
        <v>1</v>
      </c>
      <c r="L161" s="41"/>
      <c r="M161" s="239" t="s">
        <v>1</v>
      </c>
      <c r="N161" s="240" t="s">
        <v>48</v>
      </c>
      <c r="O161" s="88"/>
      <c r="P161" s="241">
        <f>O161*H161</f>
        <v>0</v>
      </c>
      <c r="Q161" s="241">
        <v>0</v>
      </c>
      <c r="R161" s="241">
        <f>Q161*H161</f>
        <v>0</v>
      </c>
      <c r="S161" s="241">
        <v>0</v>
      </c>
      <c r="T161" s="24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7" t="s">
        <v>159</v>
      </c>
      <c r="AT161" s="237" t="s">
        <v>140</v>
      </c>
      <c r="AU161" s="237" t="s">
        <v>92</v>
      </c>
      <c r="AY161" s="14" t="s">
        <v>137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4" t="s">
        <v>90</v>
      </c>
      <c r="BK161" s="238">
        <f>ROUND(I161*H161,2)</f>
        <v>0</v>
      </c>
      <c r="BL161" s="14" t="s">
        <v>159</v>
      </c>
      <c r="BM161" s="237" t="s">
        <v>258</v>
      </c>
    </row>
    <row r="162" s="2" customFormat="1" ht="16.5" customHeight="1">
      <c r="A162" s="35"/>
      <c r="B162" s="36"/>
      <c r="C162" s="225" t="s">
        <v>259</v>
      </c>
      <c r="D162" s="225" t="s">
        <v>140</v>
      </c>
      <c r="E162" s="226" t="s">
        <v>260</v>
      </c>
      <c r="F162" s="227" t="s">
        <v>261</v>
      </c>
      <c r="G162" s="228" t="s">
        <v>158</v>
      </c>
      <c r="H162" s="229">
        <v>1</v>
      </c>
      <c r="I162" s="230"/>
      <c r="J162" s="231">
        <f>ROUND(I162*H162,2)</f>
        <v>0</v>
      </c>
      <c r="K162" s="227" t="s">
        <v>1</v>
      </c>
      <c r="L162" s="41"/>
      <c r="M162" s="232" t="s">
        <v>1</v>
      </c>
      <c r="N162" s="233" t="s">
        <v>48</v>
      </c>
      <c r="O162" s="234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7" t="s">
        <v>159</v>
      </c>
      <c r="AT162" s="237" t="s">
        <v>140</v>
      </c>
      <c r="AU162" s="237" t="s">
        <v>92</v>
      </c>
      <c r="AY162" s="14" t="s">
        <v>137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4" t="s">
        <v>90</v>
      </c>
      <c r="BK162" s="238">
        <f>ROUND(I162*H162,2)</f>
        <v>0</v>
      </c>
      <c r="BL162" s="14" t="s">
        <v>159</v>
      </c>
      <c r="BM162" s="237" t="s">
        <v>262</v>
      </c>
    </row>
    <row r="163" s="2" customFormat="1" ht="6.96" customHeight="1">
      <c r="A163" s="35"/>
      <c r="B163" s="63"/>
      <c r="C163" s="64"/>
      <c r="D163" s="64"/>
      <c r="E163" s="64"/>
      <c r="F163" s="64"/>
      <c r="G163" s="64"/>
      <c r="H163" s="64"/>
      <c r="I163" s="64"/>
      <c r="J163" s="64"/>
      <c r="K163" s="64"/>
      <c r="L163" s="41"/>
      <c r="M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</sheetData>
  <sheetProtection sheet="1" autoFilter="0" formatColumns="0" formatRows="0" objects="1" scenarios="1" spinCount="100000" saltValue="U3JosC3M36C5glxDPtRrKBaL7g/j7SJqF2Fa9DrA/vQvdB6afhtR5njds5Vvhb6TumoWE1id39mLSB7DcIkcLg==" hashValue="oTLelWmTg24B9DH2oCxz7ekeEKSEvsl/r8n49rhnZwYwZA0Uvq+nfzzdAAritVTbco6EfuTybQeghSxkZCwlRw==" algorithmName="SHA-512" password="CC35"/>
  <autoFilter ref="C126:K16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tuscher</dc:creator>
  <cp:lastModifiedBy>martin tuscher</cp:lastModifiedBy>
  <dcterms:created xsi:type="dcterms:W3CDTF">2024-11-04T10:57:17Z</dcterms:created>
  <dcterms:modified xsi:type="dcterms:W3CDTF">2024-11-04T10:57:20Z</dcterms:modified>
</cp:coreProperties>
</file>